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5461" windowWidth="1377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robert sagulin</author>
  </authors>
  <commentList>
    <comment ref="Y2" authorId="0">
      <text>
        <r>
          <rPr>
            <b/>
            <sz val="9"/>
            <rFont val="Tahoma"/>
            <family val="0"/>
          </rPr>
          <t>robert sagulin:</t>
        </r>
        <r>
          <rPr>
            <sz val="9"/>
            <rFont val="Tahoma"/>
            <family val="0"/>
          </rPr>
          <t xml:space="preserve">
Sörmlandsregattan;
Trosa Höstsegling
Radön Open</t>
        </r>
      </text>
    </comment>
  </commentList>
</comments>
</file>

<file path=xl/sharedStrings.xml><?xml version="1.0" encoding="utf-8"?>
<sst xmlns="http://schemas.openxmlformats.org/spreadsheetml/2006/main" count="122" uniqueCount="122">
  <si>
    <t>Plac</t>
  </si>
  <si>
    <t>Fot</t>
  </si>
  <si>
    <t>Rorsman</t>
  </si>
  <si>
    <t>Summa</t>
  </si>
  <si>
    <t>Lidingö Runt</t>
  </si>
  <si>
    <t>Ornö Runt</t>
  </si>
  <si>
    <t>Sandhamn Open Hav</t>
  </si>
  <si>
    <t>Sandhamn Race Week</t>
  </si>
  <si>
    <t>Linjett Mästerskapen</t>
  </si>
  <si>
    <t xml:space="preserve">Augustimånen </t>
  </si>
  <si>
    <t>Arkö Runt</t>
  </si>
  <si>
    <t>Runt Lidingö/Kaktuskannan</t>
  </si>
  <si>
    <t>Höstruset</t>
  </si>
  <si>
    <t>Byxelkroken</t>
  </si>
  <si>
    <t>Övriga SSF-seglingar</t>
  </si>
  <si>
    <t>Watski2Star</t>
  </si>
  <si>
    <t>Gullviverallyt</t>
  </si>
  <si>
    <t>Tjötn Runt</t>
  </si>
  <si>
    <t>DataCom Cup</t>
  </si>
  <si>
    <t xml:space="preserve">Hyundai Cup </t>
  </si>
  <si>
    <t>Båtnamn</t>
  </si>
  <si>
    <t>Wild</t>
  </si>
  <si>
    <t>Forslund</t>
  </si>
  <si>
    <t>Alwina</t>
  </si>
  <si>
    <t>Sparrwardt</t>
  </si>
  <si>
    <t>Flax</t>
  </si>
  <si>
    <t>Svenzon</t>
  </si>
  <si>
    <t>Santana</t>
  </si>
  <si>
    <t>Eleonor</t>
  </si>
  <si>
    <t>Merlin</t>
  </si>
  <si>
    <t>Sagulin</t>
  </si>
  <si>
    <t>Alapocas</t>
  </si>
  <si>
    <t>Lindbäck</t>
  </si>
  <si>
    <t>Zorina 3</t>
  </si>
  <si>
    <t>Claeson</t>
  </si>
  <si>
    <t>Viginette</t>
  </si>
  <si>
    <t>Lembe</t>
  </si>
  <si>
    <t>Serenity</t>
  </si>
  <si>
    <t>Komorowski</t>
  </si>
  <si>
    <t>Erixon</t>
  </si>
  <si>
    <t>Unique</t>
  </si>
  <si>
    <t>Lilja</t>
  </si>
  <si>
    <t>Sol</t>
  </si>
  <si>
    <t>LinaMaria</t>
  </si>
  <si>
    <t>Hultgren</t>
  </si>
  <si>
    <t>Dreamline One</t>
  </si>
  <si>
    <t>Anniela</t>
  </si>
  <si>
    <t>Felicia</t>
  </si>
  <si>
    <t>Alfa Helix</t>
  </si>
  <si>
    <t>Dannberg</t>
  </si>
  <si>
    <t>Andersson</t>
  </si>
  <si>
    <t>Nordström</t>
  </si>
  <si>
    <t>Lagerström</t>
  </si>
  <si>
    <t>Knudsen</t>
  </si>
  <si>
    <t>Rigler</t>
  </si>
  <si>
    <t>Roslagen Sea Race-B</t>
  </si>
  <si>
    <t>Roslagen Sea Race-C</t>
  </si>
  <si>
    <t>Femelle's</t>
  </si>
  <si>
    <t>Liljegren</t>
  </si>
  <si>
    <t>Gustavsson</t>
  </si>
  <si>
    <t>Azurina</t>
  </si>
  <si>
    <t>Roslagen Sea Race-A</t>
  </si>
  <si>
    <t>Gisselson</t>
  </si>
  <si>
    <t>Maristella</t>
  </si>
  <si>
    <t>Wahlgren</t>
  </si>
  <si>
    <t>Gotland Runt ORC Int - A</t>
  </si>
  <si>
    <t>Gotland Runt SRS - A 1 och 2</t>
  </si>
  <si>
    <t>Caprice</t>
  </si>
  <si>
    <t>Tjorven</t>
  </si>
  <si>
    <t>Swensson</t>
  </si>
  <si>
    <t>Aquileja</t>
  </si>
  <si>
    <t>Hagert</t>
  </si>
  <si>
    <t>Ancella</t>
  </si>
  <si>
    <t>Team Ancella</t>
  </si>
  <si>
    <t>34:an</t>
  </si>
  <si>
    <t>Stormhatt</t>
  </si>
  <si>
    <t>Eriksen</t>
  </si>
  <si>
    <t>SeaU</t>
  </si>
  <si>
    <t>Sundin</t>
  </si>
  <si>
    <t>Knatte</t>
  </si>
  <si>
    <t>Sundqvist</t>
  </si>
  <si>
    <t>Ivarsson</t>
  </si>
  <si>
    <t>Alvina</t>
  </si>
  <si>
    <t>Pollak</t>
  </si>
  <si>
    <t>Abalone</t>
  </si>
  <si>
    <t>Edström</t>
  </si>
  <si>
    <t>Ancilla</t>
  </si>
  <si>
    <t>Åman</t>
  </si>
  <si>
    <t>Rosett</t>
  </si>
  <si>
    <t>Dyren</t>
  </si>
  <si>
    <t>Collina</t>
  </si>
  <si>
    <t>Collen</t>
  </si>
  <si>
    <t>Maijlinn</t>
  </si>
  <si>
    <t>Maijgren</t>
  </si>
  <si>
    <t>Avatara</t>
  </si>
  <si>
    <t>Rehnberg</t>
  </si>
  <si>
    <t>Antonia</t>
  </si>
  <si>
    <t>de Belder</t>
  </si>
  <si>
    <t>Amietta</t>
  </si>
  <si>
    <t>Engqvist</t>
  </si>
  <si>
    <t>Lindgren</t>
  </si>
  <si>
    <t>Mysan</t>
  </si>
  <si>
    <t>Linnea</t>
  </si>
  <si>
    <t>Agnes</t>
  </si>
  <si>
    <t>Jarring</t>
  </si>
  <si>
    <t>Gebhardt</t>
  </si>
  <si>
    <t>Aquabra</t>
  </si>
  <si>
    <t>Granat</t>
  </si>
  <si>
    <t>Alcina</t>
  </si>
  <si>
    <t>Massimiliano</t>
  </si>
  <si>
    <t>Gustavsson/Anderssson</t>
  </si>
  <si>
    <t>Witte</t>
  </si>
  <si>
    <t>Montalvo</t>
  </si>
  <si>
    <t>Gustavsson/Franzen</t>
  </si>
  <si>
    <t>Amorina-40</t>
  </si>
  <si>
    <t>Amorina-37</t>
  </si>
  <si>
    <t>Eversson</t>
  </si>
  <si>
    <t>Nilsson</t>
  </si>
  <si>
    <t>Tejler</t>
  </si>
  <si>
    <t>Blomqvist</t>
  </si>
  <si>
    <t>såvitt jag kan se ej medfört några ändrade placeringar i Linjett Cup.</t>
  </si>
  <si>
    <t xml:space="preserve">I delsumman Startfält har ändrats så poäng ges för totalprislistan ej for placering i klassen då detta blev galet. Denna ändring har 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</si>
</sst>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textRotation="45"/>
    </xf>
    <xf numFmtId="0" fontId="23" fillId="0" borderId="0" xfId="0" applyFont="1" applyAlignment="1">
      <alignment textRotation="45"/>
    </xf>
    <xf numFmtId="0" fontId="24" fillId="0" borderId="0" xfId="0" applyFont="1" applyAlignment="1">
      <alignment textRotation="45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10</xdr:row>
      <xdr:rowOff>66675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4352925" y="3581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238125</xdr:colOff>
      <xdr:row>17</xdr:row>
      <xdr:rowOff>9525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924800" y="4857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180975</xdr:colOff>
      <xdr:row>6</xdr:row>
      <xdr:rowOff>66675</xdr:rowOff>
    </xdr:from>
    <xdr:ext cx="180975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4352925" y="2819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238125</xdr:colOff>
      <xdr:row>15</xdr:row>
      <xdr:rowOff>9525</xdr:rowOff>
    </xdr:from>
    <xdr:ext cx="190500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7924800" y="4476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</xdr:row>
      <xdr:rowOff>38100</xdr:rowOff>
    </xdr:from>
    <xdr:ext cx="180975" cy="266700"/>
    <xdr:sp fLocksText="0">
      <xdr:nvSpPr>
        <xdr:cNvPr id="5" name="TextBox 6"/>
        <xdr:cNvSpPr txBox="1">
          <a:spLocks noChangeArrowheads="1"/>
        </xdr:cNvSpPr>
      </xdr:nvSpPr>
      <xdr:spPr>
        <a:xfrm>
          <a:off x="3895725" y="1838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="75" zoomScaleNormal="75" zoomScalePageLayoutView="0" workbookViewId="0" topLeftCell="A13">
      <selection activeCell="AD20" sqref="AD20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28125" style="0" customWidth="1"/>
    <col min="4" max="4" width="22.7109375" style="0" customWidth="1"/>
    <col min="5" max="5" width="3.7109375" style="0" customWidth="1"/>
    <col min="6" max="6" width="4.140625" style="0" customWidth="1"/>
    <col min="7" max="7" width="3.8515625" style="0" customWidth="1"/>
    <col min="8" max="8" width="3.7109375" style="0" customWidth="1"/>
    <col min="9" max="9" width="4.421875" style="0" customWidth="1"/>
    <col min="10" max="24" width="3.7109375" style="0" customWidth="1"/>
    <col min="25" max="25" width="6.7109375" style="0" customWidth="1"/>
  </cols>
  <sheetData>
    <row r="1" spans="1:27" s="1" customFormat="1" ht="141.75" customHeight="1">
      <c r="A1" s="2" t="s">
        <v>0</v>
      </c>
      <c r="B1" s="2" t="s">
        <v>20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15</v>
      </c>
      <c r="H1" s="2" t="s">
        <v>16</v>
      </c>
      <c r="I1" s="2" t="s">
        <v>6</v>
      </c>
      <c r="J1" s="2" t="s">
        <v>61</v>
      </c>
      <c r="K1" s="2" t="s">
        <v>55</v>
      </c>
      <c r="L1" s="2" t="s">
        <v>56</v>
      </c>
      <c r="M1" s="2" t="s">
        <v>7</v>
      </c>
      <c r="N1" s="2" t="s">
        <v>65</v>
      </c>
      <c r="O1" s="2" t="s">
        <v>66</v>
      </c>
      <c r="P1" s="2" t="s">
        <v>8</v>
      </c>
      <c r="Q1" s="2" t="s">
        <v>9</v>
      </c>
      <c r="R1" s="2" t="s">
        <v>17</v>
      </c>
      <c r="S1" s="2" t="s">
        <v>10</v>
      </c>
      <c r="T1" s="2" t="s">
        <v>18</v>
      </c>
      <c r="U1" s="2" t="s">
        <v>19</v>
      </c>
      <c r="V1" s="2" t="s">
        <v>11</v>
      </c>
      <c r="W1" s="2" t="s">
        <v>12</v>
      </c>
      <c r="X1" s="2" t="s">
        <v>13</v>
      </c>
      <c r="Y1" s="2" t="s">
        <v>14</v>
      </c>
      <c r="Z1" s="2" t="s">
        <v>3</v>
      </c>
      <c r="AA1" s="3"/>
    </row>
    <row r="2" spans="1:27" ht="15">
      <c r="A2" s="4">
        <v>1</v>
      </c>
      <c r="B2" s="5" t="s">
        <v>21</v>
      </c>
      <c r="C2" s="4">
        <v>33</v>
      </c>
      <c r="D2" s="5" t="s">
        <v>22</v>
      </c>
      <c r="E2" s="5"/>
      <c r="F2" s="5">
        <f>SUM(8+1+9)</f>
        <v>18</v>
      </c>
      <c r="G2" s="5">
        <f>SUM(10+9+9+1)</f>
        <v>29</v>
      </c>
      <c r="H2" s="5"/>
      <c r="I2" s="5"/>
      <c r="J2" s="5"/>
      <c r="K2" s="5"/>
      <c r="L2" s="5"/>
      <c r="M2" s="5"/>
      <c r="N2" s="5"/>
      <c r="O2" s="5"/>
      <c r="P2" s="5">
        <f>SUM(32+1+3+4)</f>
        <v>40</v>
      </c>
      <c r="Q2" s="5"/>
      <c r="R2" s="5"/>
      <c r="S2" s="5"/>
      <c r="T2" s="5"/>
      <c r="U2" s="5">
        <f>SUM(2+1+3)</f>
        <v>6</v>
      </c>
      <c r="V2" s="5"/>
      <c r="W2" s="5"/>
      <c r="X2" s="5"/>
      <c r="Y2" s="5">
        <f>SUM(2+1)+(1+1+1)+(2+1+5)</f>
        <v>14</v>
      </c>
      <c r="Z2" s="4">
        <f aca="true" t="shared" si="0" ref="Z2:Z33">SUM(E2:Y2)</f>
        <v>107</v>
      </c>
      <c r="AA2" s="5"/>
    </row>
    <row r="3" spans="1:27" ht="15">
      <c r="A3" s="4">
        <v>2</v>
      </c>
      <c r="B3" s="5" t="s">
        <v>23</v>
      </c>
      <c r="C3" s="4">
        <v>33</v>
      </c>
      <c r="D3" s="5" t="s">
        <v>24</v>
      </c>
      <c r="E3" s="5">
        <f>SUM(6+1+3+4)</f>
        <v>14</v>
      </c>
      <c r="F3" s="5">
        <f>SUM(7+1+3)</f>
        <v>11</v>
      </c>
      <c r="G3" s="5"/>
      <c r="H3" s="5"/>
      <c r="I3" s="5"/>
      <c r="J3" s="5"/>
      <c r="K3" s="5"/>
      <c r="L3" s="5"/>
      <c r="M3" s="5"/>
      <c r="N3" s="5"/>
      <c r="O3" s="5">
        <f>SUM(14+9)</f>
        <v>23</v>
      </c>
      <c r="P3" s="5">
        <f>SUM(33+1+3+5)</f>
        <v>42</v>
      </c>
      <c r="Q3" s="5"/>
      <c r="R3" s="5"/>
      <c r="S3" s="5"/>
      <c r="T3" s="5"/>
      <c r="U3" s="5"/>
      <c r="V3" s="5"/>
      <c r="W3" s="5"/>
      <c r="X3" s="5"/>
      <c r="Y3" s="5"/>
      <c r="Z3" s="4">
        <f t="shared" si="0"/>
        <v>90</v>
      </c>
      <c r="AA3" s="5"/>
    </row>
    <row r="4" spans="1:27" ht="15">
      <c r="A4" s="4">
        <v>3</v>
      </c>
      <c r="B4" s="5" t="s">
        <v>45</v>
      </c>
      <c r="C4" s="4">
        <v>40</v>
      </c>
      <c r="D4" s="5" t="s">
        <v>52</v>
      </c>
      <c r="E4" s="5"/>
      <c r="F4" s="5"/>
      <c r="G4" s="5">
        <f>SUM(7+9+3+1)</f>
        <v>20</v>
      </c>
      <c r="H4" s="5"/>
      <c r="I4" s="5"/>
      <c r="J4" s="5"/>
      <c r="K4" s="5"/>
      <c r="L4" s="5"/>
      <c r="M4" s="5"/>
      <c r="N4" s="5"/>
      <c r="O4" s="5">
        <f>SUM(3+9)</f>
        <v>12</v>
      </c>
      <c r="P4" s="5">
        <f>SUM(30+1)</f>
        <v>31</v>
      </c>
      <c r="Q4" s="5"/>
      <c r="R4" s="5"/>
      <c r="S4" s="5">
        <f>SUM(1+1+3)</f>
        <v>5</v>
      </c>
      <c r="T4" s="5"/>
      <c r="U4" s="5"/>
      <c r="V4" s="5"/>
      <c r="W4" s="5"/>
      <c r="X4" s="5">
        <f>SUM(5+3+6)</f>
        <v>14</v>
      </c>
      <c r="Y4" s="5"/>
      <c r="Z4" s="4">
        <f t="shared" si="0"/>
        <v>82</v>
      </c>
      <c r="AA4" s="5"/>
    </row>
    <row r="5" spans="1:27" ht="15">
      <c r="A5" s="4">
        <v>4</v>
      </c>
      <c r="B5" s="5" t="s">
        <v>74</v>
      </c>
      <c r="C5" s="4">
        <v>34</v>
      </c>
      <c r="D5" s="5" t="s">
        <v>110</v>
      </c>
      <c r="E5" s="5"/>
      <c r="F5" s="5"/>
      <c r="G5" s="5"/>
      <c r="H5" s="5"/>
      <c r="I5" s="5"/>
      <c r="J5" s="5"/>
      <c r="K5" s="5">
        <f>SUM(2+5+3)</f>
        <v>10</v>
      </c>
      <c r="L5" s="5"/>
      <c r="M5" s="5"/>
      <c r="N5" s="5"/>
      <c r="O5" s="5">
        <f>SUM(11+9+3)</f>
        <v>23</v>
      </c>
      <c r="P5" s="5">
        <f>SUM(31+1+3+3)</f>
        <v>38</v>
      </c>
      <c r="Q5" s="5"/>
      <c r="R5" s="5"/>
      <c r="S5" s="5"/>
      <c r="T5" s="5">
        <f>SUM(1+1)</f>
        <v>2</v>
      </c>
      <c r="U5" s="5"/>
      <c r="V5" s="5"/>
      <c r="W5" s="5"/>
      <c r="X5" s="5"/>
      <c r="Y5" s="5"/>
      <c r="Z5" s="4">
        <f t="shared" si="0"/>
        <v>73</v>
      </c>
      <c r="AA5" s="5"/>
    </row>
    <row r="6" spans="1:27" ht="15">
      <c r="A6" s="4">
        <v>5</v>
      </c>
      <c r="B6" s="5" t="s">
        <v>46</v>
      </c>
      <c r="C6" s="4">
        <v>32</v>
      </c>
      <c r="D6" s="5" t="s">
        <v>53</v>
      </c>
      <c r="E6" s="5"/>
      <c r="F6" s="5"/>
      <c r="G6" s="5">
        <f>SUM(4+9+1)</f>
        <v>14</v>
      </c>
      <c r="H6" s="5"/>
      <c r="I6" s="5"/>
      <c r="J6" s="5"/>
      <c r="K6" s="5"/>
      <c r="L6" s="5"/>
      <c r="M6" s="5"/>
      <c r="N6" s="5"/>
      <c r="O6" s="5">
        <f>SUM(15+9+6)</f>
        <v>30</v>
      </c>
      <c r="P6" s="5">
        <f>SUM(18+1)</f>
        <v>19</v>
      </c>
      <c r="Q6" s="5"/>
      <c r="R6" s="5"/>
      <c r="S6" s="5"/>
      <c r="T6" s="5"/>
      <c r="U6" s="5"/>
      <c r="V6" s="5"/>
      <c r="W6" s="5"/>
      <c r="X6" s="5"/>
      <c r="Y6" s="5"/>
      <c r="Z6" s="4">
        <f t="shared" si="0"/>
        <v>63</v>
      </c>
      <c r="AA6" s="5"/>
    </row>
    <row r="7" spans="1:27" ht="15">
      <c r="A7" s="4">
        <v>6</v>
      </c>
      <c r="B7" s="5" t="s">
        <v>25</v>
      </c>
      <c r="C7" s="4">
        <v>33</v>
      </c>
      <c r="D7" s="5" t="s">
        <v>26</v>
      </c>
      <c r="E7" s="5">
        <f>SUM(4+1)</f>
        <v>5</v>
      </c>
      <c r="F7" s="5"/>
      <c r="G7" s="5">
        <f>SUM(9+9+6+1)</f>
        <v>25</v>
      </c>
      <c r="H7" s="5"/>
      <c r="I7" s="5"/>
      <c r="J7" s="5"/>
      <c r="K7" s="5"/>
      <c r="L7" s="5">
        <f>SUM(3+3)</f>
        <v>6</v>
      </c>
      <c r="M7" s="5"/>
      <c r="N7" s="5"/>
      <c r="O7" s="5"/>
      <c r="P7" s="5">
        <f>SUM(20+1)</f>
        <v>21</v>
      </c>
      <c r="Q7" s="5"/>
      <c r="R7" s="5"/>
      <c r="S7" s="5"/>
      <c r="T7" s="5"/>
      <c r="U7" s="5"/>
      <c r="V7" s="5"/>
      <c r="W7" s="5"/>
      <c r="X7" s="5"/>
      <c r="Y7" s="5"/>
      <c r="Z7" s="4">
        <f t="shared" si="0"/>
        <v>57</v>
      </c>
      <c r="AA7" s="5"/>
    </row>
    <row r="8" spans="1:27" ht="15">
      <c r="A8" s="4">
        <v>7</v>
      </c>
      <c r="B8" s="5" t="s">
        <v>47</v>
      </c>
      <c r="C8" s="4">
        <v>32</v>
      </c>
      <c r="D8" s="5" t="s">
        <v>32</v>
      </c>
      <c r="E8" s="5">
        <f>SUM(7+1)</f>
        <v>8</v>
      </c>
      <c r="F8" s="5">
        <f>SUM(5+1+3)</f>
        <v>9</v>
      </c>
      <c r="G8" s="5">
        <f>SUM(3+9+1)</f>
        <v>13</v>
      </c>
      <c r="H8" s="5"/>
      <c r="I8" s="5"/>
      <c r="J8" s="5"/>
      <c r="K8" s="5"/>
      <c r="L8" s="5"/>
      <c r="M8" s="5"/>
      <c r="N8" s="5"/>
      <c r="O8" s="5"/>
      <c r="P8" s="5">
        <f>SUM(23+1)</f>
        <v>24</v>
      </c>
      <c r="Q8" s="5"/>
      <c r="R8" s="5"/>
      <c r="S8" s="5"/>
      <c r="T8" s="5"/>
      <c r="U8" s="5"/>
      <c r="V8" s="5"/>
      <c r="W8" s="5"/>
      <c r="X8" s="5"/>
      <c r="Y8" s="5"/>
      <c r="Z8" s="4">
        <f t="shared" si="0"/>
        <v>54</v>
      </c>
      <c r="AA8" s="5"/>
    </row>
    <row r="9" spans="1:27" ht="15">
      <c r="A9" s="4">
        <v>8</v>
      </c>
      <c r="B9" s="5" t="s">
        <v>37</v>
      </c>
      <c r="C9" s="4">
        <v>33</v>
      </c>
      <c r="D9" s="5" t="s">
        <v>38</v>
      </c>
      <c r="E9" s="5">
        <f>SUM(3+1)</f>
        <v>4</v>
      </c>
      <c r="F9" s="5"/>
      <c r="G9" s="5"/>
      <c r="H9" s="5">
        <f>SUM(2+5)</f>
        <v>7</v>
      </c>
      <c r="I9" s="5"/>
      <c r="J9" s="5"/>
      <c r="K9" s="5"/>
      <c r="L9" s="5"/>
      <c r="M9" s="5"/>
      <c r="N9" s="5"/>
      <c r="O9" s="5">
        <f>SUM(10+9)</f>
        <v>19</v>
      </c>
      <c r="P9" s="5">
        <f>SUM(19+1)</f>
        <v>20</v>
      </c>
      <c r="Q9" s="5"/>
      <c r="R9" s="5"/>
      <c r="S9" s="5"/>
      <c r="T9" s="5"/>
      <c r="U9" s="5"/>
      <c r="V9" s="5"/>
      <c r="W9" s="5"/>
      <c r="X9" s="5"/>
      <c r="Y9" s="5"/>
      <c r="Z9" s="4">
        <f t="shared" si="0"/>
        <v>50</v>
      </c>
      <c r="AA9" s="5"/>
    </row>
    <row r="10" spans="1:27" ht="15">
      <c r="A10" s="4">
        <v>9</v>
      </c>
      <c r="B10" s="5" t="s">
        <v>29</v>
      </c>
      <c r="C10" s="4">
        <v>37</v>
      </c>
      <c r="D10" s="5" t="s">
        <v>30</v>
      </c>
      <c r="E10" s="5">
        <v>1</v>
      </c>
      <c r="F10" s="5"/>
      <c r="G10" s="5">
        <f>SUM(6+9+1)</f>
        <v>16</v>
      </c>
      <c r="H10" s="5"/>
      <c r="I10" s="5"/>
      <c r="J10" s="5"/>
      <c r="K10" s="5"/>
      <c r="L10" s="5"/>
      <c r="M10" s="5"/>
      <c r="N10" s="5"/>
      <c r="O10" s="5">
        <f>SUM(5+9)</f>
        <v>14</v>
      </c>
      <c r="P10" s="5">
        <f>SUM(15+1)</f>
        <v>16</v>
      </c>
      <c r="Q10" s="5"/>
      <c r="R10" s="5"/>
      <c r="S10" s="5"/>
      <c r="T10" s="5"/>
      <c r="U10" s="5"/>
      <c r="V10" s="5"/>
      <c r="W10" s="5">
        <f>SUM(1+1)</f>
        <v>2</v>
      </c>
      <c r="X10" s="5"/>
      <c r="Y10" s="5"/>
      <c r="Z10" s="4">
        <f t="shared" si="0"/>
        <v>49</v>
      </c>
      <c r="AA10" s="5"/>
    </row>
    <row r="11" spans="1:27" ht="15">
      <c r="A11" s="4">
        <v>10</v>
      </c>
      <c r="B11" s="5" t="s">
        <v>31</v>
      </c>
      <c r="C11" s="4">
        <v>33</v>
      </c>
      <c r="D11" s="5" t="s">
        <v>51</v>
      </c>
      <c r="E11" s="5"/>
      <c r="F11" s="5">
        <f>SUM(3+1)</f>
        <v>4</v>
      </c>
      <c r="G11" s="5">
        <f>SUM(8+9+3+1)</f>
        <v>21</v>
      </c>
      <c r="H11" s="5"/>
      <c r="I11" s="5"/>
      <c r="J11" s="5"/>
      <c r="K11" s="5"/>
      <c r="L11" s="5"/>
      <c r="M11" s="5"/>
      <c r="N11" s="5"/>
      <c r="O11" s="5">
        <f>SUM(12+9)</f>
        <v>21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4">
        <f t="shared" si="0"/>
        <v>46</v>
      </c>
      <c r="AA11" s="5"/>
    </row>
    <row r="12" spans="1:27" ht="15">
      <c r="A12" s="4">
        <v>11</v>
      </c>
      <c r="B12" s="5" t="s">
        <v>60</v>
      </c>
      <c r="C12" s="4">
        <v>33</v>
      </c>
      <c r="D12" s="5" t="s">
        <v>62</v>
      </c>
      <c r="E12" s="5"/>
      <c r="F12" s="5"/>
      <c r="G12" s="5"/>
      <c r="H12" s="5"/>
      <c r="I12" s="5"/>
      <c r="J12" s="5"/>
      <c r="K12" s="5"/>
      <c r="L12" s="5">
        <f>SUM(2+3)</f>
        <v>5</v>
      </c>
      <c r="M12" s="5"/>
      <c r="N12" s="5"/>
      <c r="O12" s="5">
        <f>SUM(8+9)</f>
        <v>17</v>
      </c>
      <c r="P12" s="5">
        <f>SUM(21+1)</f>
        <v>22</v>
      </c>
      <c r="Q12" s="5"/>
      <c r="R12" s="5"/>
      <c r="S12" s="5"/>
      <c r="T12" s="5"/>
      <c r="U12" s="5"/>
      <c r="V12" s="5"/>
      <c r="W12" s="5"/>
      <c r="X12" s="5"/>
      <c r="Y12" s="5"/>
      <c r="Z12" s="4">
        <f t="shared" si="0"/>
        <v>44</v>
      </c>
      <c r="AA12" s="5"/>
    </row>
    <row r="13" spans="1:27" ht="15">
      <c r="A13" s="4">
        <v>11</v>
      </c>
      <c r="B13" s="5" t="s">
        <v>27</v>
      </c>
      <c r="C13" s="4">
        <v>35</v>
      </c>
      <c r="D13" s="5" t="s">
        <v>49</v>
      </c>
      <c r="E13" s="5"/>
      <c r="F13" s="5">
        <f>SUM(6+1+3)</f>
        <v>10</v>
      </c>
      <c r="G13" s="5">
        <f>SUM(1+9+1)</f>
        <v>11</v>
      </c>
      <c r="H13" s="5">
        <f>SUM(3+5)</f>
        <v>8</v>
      </c>
      <c r="I13" s="5"/>
      <c r="J13" s="5"/>
      <c r="K13" s="5"/>
      <c r="L13" s="5"/>
      <c r="M13" s="5"/>
      <c r="N13" s="5"/>
      <c r="O13" s="5">
        <f>SUM(6+9)</f>
        <v>15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4">
        <f t="shared" si="0"/>
        <v>44</v>
      </c>
      <c r="AA13" s="5"/>
    </row>
    <row r="14" spans="1:27" ht="15">
      <c r="A14" s="4">
        <v>13</v>
      </c>
      <c r="B14" s="5" t="s">
        <v>72</v>
      </c>
      <c r="C14" s="4">
        <v>37</v>
      </c>
      <c r="D14" s="5" t="s">
        <v>73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SUM(1+9)</f>
        <v>10</v>
      </c>
      <c r="P14" s="5">
        <f>SUM(28+1)</f>
        <v>29</v>
      </c>
      <c r="Q14" s="5"/>
      <c r="R14" s="5"/>
      <c r="S14" s="5"/>
      <c r="T14" s="5"/>
      <c r="U14" s="5"/>
      <c r="V14" s="5"/>
      <c r="W14" s="5"/>
      <c r="X14" s="5"/>
      <c r="Y14" s="5"/>
      <c r="Z14" s="4">
        <f t="shared" si="0"/>
        <v>39</v>
      </c>
      <c r="AA14" s="5"/>
    </row>
    <row r="15" spans="1:27" ht="15">
      <c r="A15" s="4">
        <v>14</v>
      </c>
      <c r="B15" s="5" t="s">
        <v>115</v>
      </c>
      <c r="C15" s="4">
        <v>40</v>
      </c>
      <c r="D15" s="5" t="s">
        <v>113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>SUM(4+9)</f>
        <v>13</v>
      </c>
      <c r="P15" s="5">
        <f>SUM(22+1)</f>
        <v>23</v>
      </c>
      <c r="Q15" s="5"/>
      <c r="R15" s="5"/>
      <c r="S15" s="5"/>
      <c r="T15" s="5"/>
      <c r="U15" s="5">
        <f>SUM(1+1)</f>
        <v>2</v>
      </c>
      <c r="V15" s="5"/>
      <c r="W15" s="5"/>
      <c r="X15" s="5"/>
      <c r="Y15" s="5"/>
      <c r="Z15" s="4">
        <f t="shared" si="0"/>
        <v>38</v>
      </c>
      <c r="AA15" s="5"/>
    </row>
    <row r="16" spans="1:27" ht="15">
      <c r="A16" s="4">
        <v>15</v>
      </c>
      <c r="B16" s="5" t="s">
        <v>33</v>
      </c>
      <c r="C16" s="4">
        <v>33</v>
      </c>
      <c r="D16" s="5" t="s">
        <v>34</v>
      </c>
      <c r="E16" s="5">
        <f>SUM(5+1)</f>
        <v>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>SUM(29+1)</f>
        <v>30</v>
      </c>
      <c r="Q16" s="5"/>
      <c r="R16" s="5"/>
      <c r="S16" s="5"/>
      <c r="T16" s="5"/>
      <c r="U16" s="5"/>
      <c r="V16" s="5"/>
      <c r="W16" s="5"/>
      <c r="X16" s="5"/>
      <c r="Y16" s="5"/>
      <c r="Z16" s="4">
        <f t="shared" si="0"/>
        <v>36</v>
      </c>
      <c r="AA16" s="5"/>
    </row>
    <row r="17" spans="1:27" ht="15">
      <c r="A17" s="4">
        <v>16</v>
      </c>
      <c r="B17" s="5" t="s">
        <v>40</v>
      </c>
      <c r="C17" s="4">
        <v>33</v>
      </c>
      <c r="D17" s="5" t="s">
        <v>39</v>
      </c>
      <c r="E17" s="5"/>
      <c r="F17" s="5">
        <f>SUM(4+1+3)</f>
        <v>8</v>
      </c>
      <c r="G17" s="5"/>
      <c r="H17" s="5"/>
      <c r="I17" s="5"/>
      <c r="J17" s="5"/>
      <c r="K17" s="5"/>
      <c r="L17" s="5"/>
      <c r="M17" s="5"/>
      <c r="N17" s="5"/>
      <c r="O17" s="5"/>
      <c r="P17" s="5">
        <f>SUM(25+1)</f>
        <v>26</v>
      </c>
      <c r="Q17" s="5"/>
      <c r="R17" s="5"/>
      <c r="S17" s="5"/>
      <c r="T17" s="5"/>
      <c r="U17" s="5"/>
      <c r="V17" s="5"/>
      <c r="W17" s="5"/>
      <c r="X17" s="5"/>
      <c r="Y17" s="5"/>
      <c r="Z17" s="4">
        <f t="shared" si="0"/>
        <v>34</v>
      </c>
      <c r="AA17" s="5"/>
    </row>
    <row r="18" spans="1:27" ht="15">
      <c r="A18" s="4">
        <v>17</v>
      </c>
      <c r="B18" s="5" t="s">
        <v>35</v>
      </c>
      <c r="C18" s="4">
        <v>35</v>
      </c>
      <c r="D18" s="5" t="s">
        <v>36</v>
      </c>
      <c r="E18" s="5">
        <f>SUM(2+1)</f>
        <v>3</v>
      </c>
      <c r="F18" s="5"/>
      <c r="G18" s="5"/>
      <c r="H18" s="5"/>
      <c r="I18" s="5"/>
      <c r="J18" s="5"/>
      <c r="K18" s="5">
        <f>SUM(1+5)</f>
        <v>6</v>
      </c>
      <c r="L18" s="5"/>
      <c r="M18" s="5"/>
      <c r="N18" s="5"/>
      <c r="O18" s="5">
        <f>SUM(13+9)</f>
        <v>22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4">
        <f t="shared" si="0"/>
        <v>31</v>
      </c>
      <c r="AA18" s="5"/>
    </row>
    <row r="19" spans="1:27" ht="15">
      <c r="A19" s="4">
        <v>18</v>
      </c>
      <c r="B19" s="5" t="s">
        <v>75</v>
      </c>
      <c r="C19" s="4">
        <v>32</v>
      </c>
      <c r="D19" s="5" t="s">
        <v>76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>SUM(27+1)</f>
        <v>28</v>
      </c>
      <c r="Q19" s="5"/>
      <c r="R19" s="5"/>
      <c r="S19" s="5"/>
      <c r="T19" s="5"/>
      <c r="U19" s="5"/>
      <c r="V19" s="5"/>
      <c r="W19" s="5"/>
      <c r="X19" s="5"/>
      <c r="Y19" s="5"/>
      <c r="Z19" s="4">
        <f t="shared" si="0"/>
        <v>28</v>
      </c>
      <c r="AA19" s="5"/>
    </row>
    <row r="20" spans="1:27" ht="15">
      <c r="A20" s="4">
        <v>19</v>
      </c>
      <c r="B20" s="5" t="s">
        <v>77</v>
      </c>
      <c r="C20" s="4">
        <v>35</v>
      </c>
      <c r="D20" s="5" t="s">
        <v>78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>SUM(26+1)</f>
        <v>27</v>
      </c>
      <c r="Q20" s="5"/>
      <c r="R20" s="5"/>
      <c r="S20" s="5"/>
      <c r="T20" s="5"/>
      <c r="U20" s="5"/>
      <c r="V20" s="5"/>
      <c r="W20" s="5"/>
      <c r="X20" s="5"/>
      <c r="Y20" s="5"/>
      <c r="Z20" s="4">
        <f t="shared" si="0"/>
        <v>27</v>
      </c>
      <c r="AA20" s="5"/>
    </row>
    <row r="21" spans="1:27" ht="15">
      <c r="A21" s="4">
        <v>20</v>
      </c>
      <c r="B21" s="5" t="s">
        <v>79</v>
      </c>
      <c r="C21" s="4">
        <v>35</v>
      </c>
      <c r="D21" s="5" t="s">
        <v>80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>SUM(24+1)</f>
        <v>25</v>
      </c>
      <c r="Q21" s="5"/>
      <c r="R21" s="5"/>
      <c r="S21" s="5"/>
      <c r="T21" s="5"/>
      <c r="U21" s="5"/>
      <c r="V21" s="5"/>
      <c r="W21" s="5"/>
      <c r="X21" s="5"/>
      <c r="Y21" s="5"/>
      <c r="Z21" s="4">
        <f t="shared" si="0"/>
        <v>25</v>
      </c>
      <c r="AA21" s="5"/>
    </row>
    <row r="22" spans="1:27" ht="15">
      <c r="A22" s="4">
        <v>21</v>
      </c>
      <c r="B22" s="5" t="s">
        <v>57</v>
      </c>
      <c r="C22" s="4">
        <v>40</v>
      </c>
      <c r="D22" s="5" t="s">
        <v>58</v>
      </c>
      <c r="E22" s="5"/>
      <c r="F22" s="5"/>
      <c r="G22" s="5"/>
      <c r="H22" s="5"/>
      <c r="I22" s="5"/>
      <c r="J22" s="5">
        <f>SUM(1+7)</f>
        <v>8</v>
      </c>
      <c r="K22" s="5"/>
      <c r="L22" s="5"/>
      <c r="M22" s="5"/>
      <c r="N22" s="5">
        <f>SUM(1+9)</f>
        <v>10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4">
        <f t="shared" si="0"/>
        <v>18</v>
      </c>
      <c r="AA22" s="5"/>
    </row>
    <row r="23" spans="1:27" ht="15">
      <c r="A23" s="4">
        <v>21</v>
      </c>
      <c r="B23" s="5" t="s">
        <v>67</v>
      </c>
      <c r="C23" s="4">
        <v>33</v>
      </c>
      <c r="D23" s="5" t="s">
        <v>59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>SUM(9+9)</f>
        <v>18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4">
        <f t="shared" si="0"/>
        <v>18</v>
      </c>
      <c r="AA23" s="5"/>
    </row>
    <row r="24" spans="1:27" ht="15">
      <c r="A24" s="4">
        <v>21</v>
      </c>
      <c r="B24" s="5" t="s">
        <v>102</v>
      </c>
      <c r="C24" s="4">
        <v>35</v>
      </c>
      <c r="D24" s="5" t="s">
        <v>81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f>SUM(17+1)</f>
        <v>18</v>
      </c>
      <c r="Q24" s="5"/>
      <c r="R24" s="5"/>
      <c r="S24" s="5"/>
      <c r="T24" s="5"/>
      <c r="U24" s="5"/>
      <c r="V24" s="5"/>
      <c r="W24" s="5"/>
      <c r="X24" s="5"/>
      <c r="Y24" s="5"/>
      <c r="Z24" s="4">
        <f t="shared" si="0"/>
        <v>18</v>
      </c>
      <c r="AA24" s="5"/>
    </row>
    <row r="25" spans="1:27" ht="15">
      <c r="A25" s="4">
        <v>24</v>
      </c>
      <c r="B25" s="5" t="s">
        <v>43</v>
      </c>
      <c r="C25" s="4">
        <v>33</v>
      </c>
      <c r="D25" s="5" t="s">
        <v>44</v>
      </c>
      <c r="E25" s="5"/>
      <c r="F25" s="5">
        <f>SUM(1+1)</f>
        <v>2</v>
      </c>
      <c r="G25" s="5">
        <f>SUM(5+9+1)</f>
        <v>15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4">
        <f t="shared" si="0"/>
        <v>17</v>
      </c>
      <c r="AA25" s="5"/>
    </row>
    <row r="26" spans="1:27" ht="15">
      <c r="A26" s="4">
        <v>24</v>
      </c>
      <c r="B26" s="5" t="s">
        <v>82</v>
      </c>
      <c r="C26" s="4">
        <v>33</v>
      </c>
      <c r="D26" s="5" t="s">
        <v>83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>SUM(16+1)</f>
        <v>17</v>
      </c>
      <c r="Q26" s="5"/>
      <c r="R26" s="5"/>
      <c r="S26" s="5"/>
      <c r="T26" s="5"/>
      <c r="U26" s="5"/>
      <c r="V26" s="5"/>
      <c r="W26" s="5"/>
      <c r="X26" s="5"/>
      <c r="Y26" s="5"/>
      <c r="Z26" s="4">
        <f t="shared" si="0"/>
        <v>17</v>
      </c>
      <c r="AA26" s="5"/>
    </row>
    <row r="27" spans="1:27" ht="15">
      <c r="A27" s="4">
        <v>26</v>
      </c>
      <c r="B27" s="5" t="s">
        <v>68</v>
      </c>
      <c r="C27" s="4">
        <v>35</v>
      </c>
      <c r="D27" s="5" t="s">
        <v>69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>SUM(7+9)</f>
        <v>16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4">
        <f t="shared" si="0"/>
        <v>16</v>
      </c>
      <c r="AA27" s="5"/>
    </row>
    <row r="28" spans="1:27" ht="15">
      <c r="A28" s="4">
        <v>27</v>
      </c>
      <c r="B28" s="5" t="s">
        <v>84</v>
      </c>
      <c r="C28" s="4">
        <v>40</v>
      </c>
      <c r="D28" s="5" t="s">
        <v>85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>SUM(14+1)</f>
        <v>15</v>
      </c>
      <c r="Q28" s="5"/>
      <c r="R28" s="5"/>
      <c r="S28" s="5"/>
      <c r="T28" s="5"/>
      <c r="U28" s="5"/>
      <c r="V28" s="5"/>
      <c r="W28" s="5"/>
      <c r="X28" s="5"/>
      <c r="Y28" s="5"/>
      <c r="Z28" s="4">
        <f t="shared" si="0"/>
        <v>15</v>
      </c>
      <c r="AA28" s="5"/>
    </row>
    <row r="29" spans="1:27" ht="15">
      <c r="A29" s="4">
        <v>28</v>
      </c>
      <c r="B29" s="5" t="s">
        <v>86</v>
      </c>
      <c r="C29" s="4">
        <v>40</v>
      </c>
      <c r="D29" s="5" t="s">
        <v>87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>SUM(13+1)</f>
        <v>14</v>
      </c>
      <c r="Q29" s="5"/>
      <c r="R29" s="5"/>
      <c r="S29" s="5"/>
      <c r="T29" s="5"/>
      <c r="U29" s="5"/>
      <c r="V29" s="5"/>
      <c r="W29" s="5"/>
      <c r="X29" s="5"/>
      <c r="Y29" s="5"/>
      <c r="Z29" s="4">
        <f t="shared" si="0"/>
        <v>14</v>
      </c>
      <c r="AA29" s="5"/>
    </row>
    <row r="30" spans="1:27" ht="15">
      <c r="A30" s="4">
        <v>29</v>
      </c>
      <c r="B30" s="5" t="s">
        <v>88</v>
      </c>
      <c r="C30" s="4">
        <v>33</v>
      </c>
      <c r="D30" s="5" t="s">
        <v>89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>SUM(12+1)</f>
        <v>13</v>
      </c>
      <c r="Q30" s="5"/>
      <c r="R30" s="5"/>
      <c r="S30" s="5"/>
      <c r="T30" s="5"/>
      <c r="U30" s="5"/>
      <c r="V30" s="5"/>
      <c r="W30" s="5"/>
      <c r="X30" s="5"/>
      <c r="Y30" s="5"/>
      <c r="Z30" s="4">
        <f t="shared" si="0"/>
        <v>13</v>
      </c>
      <c r="AA30" s="5"/>
    </row>
    <row r="31" spans="1:27" ht="15">
      <c r="A31" s="4">
        <v>30</v>
      </c>
      <c r="B31" s="5" t="s">
        <v>48</v>
      </c>
      <c r="C31" s="4">
        <v>40</v>
      </c>
      <c r="D31" s="5" t="s">
        <v>54</v>
      </c>
      <c r="E31" s="5"/>
      <c r="F31" s="5"/>
      <c r="G31" s="5">
        <f>SUM(2+9+1)</f>
        <v>12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4">
        <f t="shared" si="0"/>
        <v>12</v>
      </c>
      <c r="AA31" s="5"/>
    </row>
    <row r="32" spans="1:27" ht="15">
      <c r="A32" s="4">
        <v>30</v>
      </c>
      <c r="B32" s="5" t="s">
        <v>90</v>
      </c>
      <c r="C32" s="4">
        <v>35</v>
      </c>
      <c r="D32" s="5" t="s">
        <v>91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>SUM(11+1)</f>
        <v>12</v>
      </c>
      <c r="Q32" s="5"/>
      <c r="R32" s="5"/>
      <c r="S32" s="5"/>
      <c r="T32" s="5"/>
      <c r="U32" s="5"/>
      <c r="V32" s="5"/>
      <c r="W32" s="5"/>
      <c r="X32" s="5"/>
      <c r="Y32" s="5"/>
      <c r="Z32" s="4">
        <f t="shared" si="0"/>
        <v>12</v>
      </c>
      <c r="AA32" s="5"/>
    </row>
    <row r="33" spans="1:27" ht="15">
      <c r="A33" s="4">
        <v>32</v>
      </c>
      <c r="B33" s="5" t="s">
        <v>70</v>
      </c>
      <c r="C33" s="4">
        <v>40</v>
      </c>
      <c r="D33" s="5" t="s">
        <v>71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>SUM(2+9)</f>
        <v>11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4">
        <f t="shared" si="0"/>
        <v>11</v>
      </c>
      <c r="AA33" s="5"/>
    </row>
    <row r="34" spans="1:27" ht="15">
      <c r="A34" s="4">
        <v>32</v>
      </c>
      <c r="B34" s="5" t="s">
        <v>92</v>
      </c>
      <c r="C34" s="4">
        <v>33</v>
      </c>
      <c r="D34" s="5" t="s">
        <v>93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>SUM(10+1)</f>
        <v>11</v>
      </c>
      <c r="Q34" s="5"/>
      <c r="R34" s="5"/>
      <c r="S34" s="5"/>
      <c r="T34" s="5"/>
      <c r="U34" s="5"/>
      <c r="V34" s="5"/>
      <c r="W34" s="5"/>
      <c r="X34" s="5"/>
      <c r="Y34" s="5"/>
      <c r="Z34" s="4">
        <f aca="true" t="shared" si="1" ref="Z34:Z51">SUM(E34:Y34)</f>
        <v>11</v>
      </c>
      <c r="AA34" s="5"/>
    </row>
    <row r="35" spans="1:27" ht="15">
      <c r="A35" s="4">
        <v>34</v>
      </c>
      <c r="B35" s="5" t="s">
        <v>63</v>
      </c>
      <c r="C35" s="4">
        <v>32</v>
      </c>
      <c r="D35" s="5" t="s">
        <v>64</v>
      </c>
      <c r="E35" s="5"/>
      <c r="F35" s="5"/>
      <c r="G35" s="5"/>
      <c r="H35" s="5"/>
      <c r="I35" s="5"/>
      <c r="J35" s="5"/>
      <c r="K35" s="5"/>
      <c r="L35" s="5">
        <f>SUM(1+3)</f>
        <v>4</v>
      </c>
      <c r="M35" s="5"/>
      <c r="N35" s="5"/>
      <c r="O35" s="5"/>
      <c r="P35" s="5">
        <f>SUM(5+1)</f>
        <v>6</v>
      </c>
      <c r="Q35" s="5"/>
      <c r="R35" s="5"/>
      <c r="S35" s="5"/>
      <c r="T35" s="5"/>
      <c r="U35" s="5"/>
      <c r="V35" s="5"/>
      <c r="W35" s="5"/>
      <c r="X35" s="5"/>
      <c r="Y35" s="5"/>
      <c r="Z35" s="4">
        <f t="shared" si="1"/>
        <v>10</v>
      </c>
      <c r="AA35" s="5"/>
    </row>
    <row r="36" spans="1:27" ht="15">
      <c r="A36" s="4">
        <v>34</v>
      </c>
      <c r="B36" s="5" t="s">
        <v>94</v>
      </c>
      <c r="C36" s="4">
        <v>35</v>
      </c>
      <c r="D36" s="5" t="s">
        <v>95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f>SUM(9+1)</f>
        <v>10</v>
      </c>
      <c r="Q36" s="5"/>
      <c r="R36" s="5"/>
      <c r="S36" s="5"/>
      <c r="T36" s="5"/>
      <c r="U36" s="5"/>
      <c r="V36" s="5"/>
      <c r="W36" s="5"/>
      <c r="X36" s="5"/>
      <c r="Y36" s="5"/>
      <c r="Z36" s="4">
        <f t="shared" si="1"/>
        <v>10</v>
      </c>
      <c r="AA36" s="5"/>
    </row>
    <row r="37" spans="1:27" ht="15">
      <c r="A37" s="4">
        <v>36</v>
      </c>
      <c r="B37" s="5" t="s">
        <v>96</v>
      </c>
      <c r="C37" s="4">
        <v>33</v>
      </c>
      <c r="D37" s="5" t="s">
        <v>97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f>SUM(8+1)</f>
        <v>9</v>
      </c>
      <c r="Q37" s="5"/>
      <c r="R37" s="5"/>
      <c r="S37" s="5"/>
      <c r="T37" s="5"/>
      <c r="U37" s="5"/>
      <c r="V37" s="5"/>
      <c r="W37" s="5"/>
      <c r="X37" s="5"/>
      <c r="Y37" s="5"/>
      <c r="Z37" s="4">
        <f t="shared" si="1"/>
        <v>9</v>
      </c>
      <c r="AA37" s="5"/>
    </row>
    <row r="38" spans="1:27" ht="15">
      <c r="A38" s="4">
        <v>36</v>
      </c>
      <c r="B38" s="5" t="s">
        <v>114</v>
      </c>
      <c r="C38" s="4">
        <v>40</v>
      </c>
      <c r="D38" s="5" t="s">
        <v>112</v>
      </c>
      <c r="E38" s="5">
        <f>SUM(8+1)</f>
        <v>9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">
        <f t="shared" si="1"/>
        <v>9</v>
      </c>
      <c r="AA38" s="5"/>
    </row>
    <row r="39" spans="1:27" ht="15">
      <c r="A39" s="4">
        <v>38</v>
      </c>
      <c r="B39" s="5" t="s">
        <v>98</v>
      </c>
      <c r="C39" s="4">
        <v>37</v>
      </c>
      <c r="D39" s="5" t="s">
        <v>99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>SUM(7+1)</f>
        <v>8</v>
      </c>
      <c r="Q39" s="5"/>
      <c r="R39" s="5"/>
      <c r="S39" s="5"/>
      <c r="T39" s="5"/>
      <c r="U39" s="5"/>
      <c r="V39" s="5"/>
      <c r="W39" s="5"/>
      <c r="X39" s="5"/>
      <c r="Y39" s="5"/>
      <c r="Z39" s="4">
        <f t="shared" si="1"/>
        <v>8</v>
      </c>
      <c r="AA39" s="5"/>
    </row>
    <row r="40" spans="1:27" ht="15">
      <c r="A40" s="4">
        <v>39</v>
      </c>
      <c r="B40" s="5" t="s">
        <v>101</v>
      </c>
      <c r="C40" s="4">
        <v>32</v>
      </c>
      <c r="D40" s="5" t="s">
        <v>100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>SUM(6+1)</f>
        <v>7</v>
      </c>
      <c r="Q40" s="5"/>
      <c r="R40" s="5"/>
      <c r="S40" s="5"/>
      <c r="T40" s="5"/>
      <c r="U40" s="5"/>
      <c r="V40" s="5"/>
      <c r="W40" s="5"/>
      <c r="X40" s="5"/>
      <c r="Y40" s="5"/>
      <c r="Z40" s="4">
        <f t="shared" si="1"/>
        <v>7</v>
      </c>
      <c r="AA40" s="5"/>
    </row>
    <row r="41" spans="1:27" ht="15">
      <c r="A41" s="4">
        <v>39</v>
      </c>
      <c r="B41" s="5"/>
      <c r="C41" s="4">
        <v>40</v>
      </c>
      <c r="D41" s="5" t="s">
        <v>116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f>SUM(4+3)</f>
        <v>7</v>
      </c>
      <c r="Y41" s="5"/>
      <c r="Z41" s="4">
        <f t="shared" si="1"/>
        <v>7</v>
      </c>
      <c r="AA41" s="5"/>
    </row>
    <row r="42" spans="1:27" ht="15">
      <c r="A42" s="4">
        <v>41</v>
      </c>
      <c r="B42" s="5" t="s">
        <v>28</v>
      </c>
      <c r="C42" s="4">
        <v>32</v>
      </c>
      <c r="D42" s="5" t="s">
        <v>50</v>
      </c>
      <c r="E42" s="5"/>
      <c r="F42" s="5"/>
      <c r="G42" s="5"/>
      <c r="H42" s="5">
        <f>SUM(1+5)</f>
        <v>6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4">
        <f t="shared" si="1"/>
        <v>6</v>
      </c>
      <c r="AA42" s="5"/>
    </row>
    <row r="43" spans="1:27" ht="15">
      <c r="A43" s="4">
        <v>41</v>
      </c>
      <c r="B43" s="5"/>
      <c r="C43" s="4">
        <v>30</v>
      </c>
      <c r="D43" s="5" t="s">
        <v>117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>
        <f>SUM(3+3)</f>
        <v>6</v>
      </c>
      <c r="Y43" s="5"/>
      <c r="Z43" s="4">
        <f t="shared" si="1"/>
        <v>6</v>
      </c>
      <c r="AA43" s="5"/>
    </row>
    <row r="44" spans="1:27" ht="15">
      <c r="A44" s="4">
        <v>43</v>
      </c>
      <c r="B44" s="5" t="s">
        <v>103</v>
      </c>
      <c r="C44" s="4">
        <v>33</v>
      </c>
      <c r="D44" s="5" t="s">
        <v>104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f>SUM(4+1)</f>
        <v>5</v>
      </c>
      <c r="Q44" s="5"/>
      <c r="R44" s="5"/>
      <c r="S44" s="5"/>
      <c r="T44" s="5"/>
      <c r="U44" s="5"/>
      <c r="V44" s="5"/>
      <c r="W44" s="5"/>
      <c r="X44" s="5"/>
      <c r="Y44" s="5"/>
      <c r="Z44" s="4">
        <f t="shared" si="1"/>
        <v>5</v>
      </c>
      <c r="AA44" s="5"/>
    </row>
    <row r="45" spans="1:27" ht="15">
      <c r="A45" s="4">
        <v>43</v>
      </c>
      <c r="B45" s="5"/>
      <c r="C45" s="4">
        <v>32</v>
      </c>
      <c r="D45" s="5" t="s">
        <v>118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>
        <f>SUM(2+3)</f>
        <v>5</v>
      </c>
      <c r="Y45" s="5"/>
      <c r="Z45" s="4">
        <f t="shared" si="1"/>
        <v>5</v>
      </c>
      <c r="AA45" s="5"/>
    </row>
    <row r="46" spans="1:27" ht="15">
      <c r="A46" s="4">
        <v>45</v>
      </c>
      <c r="B46" s="5" t="s">
        <v>106</v>
      </c>
      <c r="C46" s="4">
        <v>30</v>
      </c>
      <c r="D46" s="5" t="s">
        <v>105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SUM(3+1)</f>
        <v>4</v>
      </c>
      <c r="Q46" s="5"/>
      <c r="R46" s="5"/>
      <c r="S46" s="5"/>
      <c r="T46" s="5"/>
      <c r="U46" s="5"/>
      <c r="V46" s="5"/>
      <c r="W46" s="5"/>
      <c r="X46" s="5"/>
      <c r="Y46" s="5"/>
      <c r="Z46" s="4">
        <f t="shared" si="1"/>
        <v>4</v>
      </c>
      <c r="AA46" s="5"/>
    </row>
    <row r="47" spans="1:27" ht="15">
      <c r="A47" s="4">
        <v>45</v>
      </c>
      <c r="B47" s="5"/>
      <c r="C47" s="4">
        <v>32</v>
      </c>
      <c r="D47" s="5" t="s">
        <v>119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>
        <f>SUM(1+3)</f>
        <v>4</v>
      </c>
      <c r="Y47" s="5"/>
      <c r="Z47" s="4">
        <f t="shared" si="1"/>
        <v>4</v>
      </c>
      <c r="AA47" s="5"/>
    </row>
    <row r="48" spans="1:27" ht="15">
      <c r="A48" s="4">
        <v>47</v>
      </c>
      <c r="B48" s="5" t="s">
        <v>42</v>
      </c>
      <c r="C48" s="4">
        <v>32</v>
      </c>
      <c r="D48" s="5" t="s">
        <v>41</v>
      </c>
      <c r="E48" s="5"/>
      <c r="F48" s="5">
        <f>SUM(2+1)</f>
        <v>3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4">
        <f t="shared" si="1"/>
        <v>3</v>
      </c>
      <c r="AA48" s="5"/>
    </row>
    <row r="49" spans="1:27" ht="15">
      <c r="A49" s="4">
        <v>47</v>
      </c>
      <c r="B49" s="5"/>
      <c r="C49" s="4">
        <v>30</v>
      </c>
      <c r="D49" s="5" t="s">
        <v>107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>SUM(2+1)</f>
        <v>3</v>
      </c>
      <c r="Q49" s="5"/>
      <c r="R49" s="5"/>
      <c r="S49" s="5"/>
      <c r="T49" s="5"/>
      <c r="U49" s="5"/>
      <c r="V49" s="5"/>
      <c r="W49" s="5"/>
      <c r="X49" s="5"/>
      <c r="Y49" s="5"/>
      <c r="Z49" s="4">
        <f t="shared" si="1"/>
        <v>3</v>
      </c>
      <c r="AA49" s="5"/>
    </row>
    <row r="50" spans="1:27" ht="15">
      <c r="A50" s="4">
        <v>49</v>
      </c>
      <c r="B50" s="5" t="s">
        <v>108</v>
      </c>
      <c r="C50" s="4">
        <v>30</v>
      </c>
      <c r="D50" s="5" t="s">
        <v>109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f>SUM(1+1)</f>
        <v>2</v>
      </c>
      <c r="Q50" s="5"/>
      <c r="R50" s="5"/>
      <c r="S50" s="5"/>
      <c r="T50" s="5"/>
      <c r="U50" s="5"/>
      <c r="V50" s="5"/>
      <c r="W50" s="5"/>
      <c r="X50" s="5"/>
      <c r="Y50" s="5"/>
      <c r="Z50" s="4">
        <f t="shared" si="1"/>
        <v>2</v>
      </c>
      <c r="AA50" s="5"/>
    </row>
    <row r="51" spans="1:27" ht="15">
      <c r="A51" s="4">
        <v>49</v>
      </c>
      <c r="B51" s="5"/>
      <c r="C51" s="4">
        <v>37</v>
      </c>
      <c r="D51" s="5" t="s">
        <v>111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f>SUM(1+1)</f>
        <v>2</v>
      </c>
      <c r="S51" s="5"/>
      <c r="T51" s="5"/>
      <c r="U51" s="5"/>
      <c r="V51" s="5"/>
      <c r="W51" s="5"/>
      <c r="X51" s="5"/>
      <c r="Y51" s="5"/>
      <c r="Z51" s="4">
        <f t="shared" si="1"/>
        <v>2</v>
      </c>
      <c r="AA51" s="5"/>
    </row>
    <row r="52" spans="1:27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">
      <c r="A53" s="5" t="s">
        <v>121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>
      <c r="A54" s="5" t="s">
        <v>120</v>
      </c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headerFooter alignWithMargins="0">
    <oddHeader>&amp;LLinjett Cup 2010&amp;C Slutresultat&amp;RMartin Svenzon 2010-11-17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robert sagulin</cp:lastModifiedBy>
  <cp:lastPrinted>2011-03-10T09:25:50Z</cp:lastPrinted>
  <dcterms:created xsi:type="dcterms:W3CDTF">2005-08-14T13:10:21Z</dcterms:created>
  <dcterms:modified xsi:type="dcterms:W3CDTF">2012-02-06T15:40:19Z</dcterms:modified>
  <cp:category/>
  <cp:version/>
  <cp:contentType/>
  <cp:contentStatus/>
</cp:coreProperties>
</file>