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_FilterDatabase" localSheetId="0" hidden="1">'Sheet1'!$B$1:$T$39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7" authorId="0">
      <text>
        <r>
          <rPr>
            <sz val="10"/>
            <rFont val="Arial"/>
            <family val="0"/>
          </rPr>
          <t>Utgått</t>
        </r>
      </text>
    </comment>
    <comment ref="H8" authorId="0">
      <text>
        <r>
          <rPr>
            <sz val="10"/>
            <rFont val="Arial"/>
            <family val="0"/>
          </rPr>
          <t>Utgått</t>
        </r>
      </text>
    </comment>
    <comment ref="H12" authorId="0">
      <text>
        <r>
          <rPr>
            <sz val="10"/>
            <rFont val="Arial"/>
            <family val="0"/>
          </rPr>
          <t>Utgått</t>
        </r>
      </text>
    </comment>
    <comment ref="K16" authorId="0">
      <text>
        <r>
          <rPr>
            <sz val="10"/>
            <rFont val="Arial"/>
            <family val="0"/>
          </rPr>
          <t>DNF</t>
        </r>
      </text>
    </comment>
    <comment ref="S7" authorId="0">
      <text>
        <r>
          <rPr>
            <sz val="10"/>
            <rFont val="Arial"/>
            <family val="0"/>
          </rPr>
          <t>KSSS Höstmix</t>
        </r>
      </text>
    </comment>
  </commentList>
</comments>
</file>

<file path=xl/sharedStrings.xml><?xml version="1.0" encoding="utf-8"?>
<sst xmlns="http://schemas.openxmlformats.org/spreadsheetml/2006/main" count="96" uniqueCount="96">
  <si>
    <t>Placering</t>
  </si>
  <si>
    <t>Båtnamn</t>
  </si>
  <si>
    <t>Fot</t>
  </si>
  <si>
    <t>Rorsman</t>
  </si>
  <si>
    <t>Lidingö distansträning</t>
  </si>
  <si>
    <t>Raymarine2star (shorthanded)</t>
  </si>
  <si>
    <t>24-timmars vår (SXK)</t>
  </si>
  <si>
    <t>Kolfiberrodret (shorthanded)</t>
  </si>
  <si>
    <t>Gotland runt (SRS)</t>
  </si>
  <si>
    <t>Gotland runt (ORCi)</t>
  </si>
  <si>
    <t>Linjettsseglarnas tillfartsrace</t>
  </si>
  <si>
    <t>Linjettmästerskapet</t>
  </si>
  <si>
    <t>Ornö runt</t>
  </si>
  <si>
    <t>Tjörn runt</t>
  </si>
  <si>
    <t>Arkö runt</t>
  </si>
  <si>
    <t>Nordic Yacht Open (shorthanded)</t>
  </si>
  <si>
    <t>Åland Offshore Race (TRBS)</t>
  </si>
  <si>
    <t>Byxelkroken</t>
  </si>
  <si>
    <t>Övriga SSF-seglingar</t>
  </si>
  <si>
    <t>Summa</t>
  </si>
  <si>
    <t>Alapocas</t>
  </si>
  <si>
    <t>Nordström</t>
  </si>
  <si>
    <t>Alina</t>
  </si>
  <si>
    <t>Björklund</t>
  </si>
  <si>
    <t>Allwina</t>
  </si>
  <si>
    <t>Sparrwardt</t>
  </si>
  <si>
    <t>Da Capo</t>
  </si>
  <si>
    <t>Lindbäck</t>
  </si>
  <si>
    <t>Ingrid Maria</t>
  </si>
  <si>
    <t>Thorén</t>
  </si>
  <si>
    <t>Serenity</t>
  </si>
  <si>
    <t>Komorowski</t>
  </si>
  <si>
    <t>Alva</t>
  </si>
  <si>
    <t>Pilfalk</t>
  </si>
  <si>
    <t>Elvira</t>
  </si>
  <si>
    <t>Mannström</t>
  </si>
  <si>
    <t>Azurina</t>
  </si>
  <si>
    <t>Lindblad</t>
  </si>
  <si>
    <t>Eowyn</t>
  </si>
  <si>
    <t>Hugemark</t>
  </si>
  <si>
    <t>Anemona</t>
  </si>
  <si>
    <t>Schramm</t>
  </si>
  <si>
    <t>Avosetta</t>
  </si>
  <si>
    <t>Smedmark</t>
  </si>
  <si>
    <t>AqWaNette</t>
  </si>
  <si>
    <t>Karlsson</t>
  </si>
  <si>
    <t>Merlin</t>
  </si>
  <si>
    <t>Sagulin</t>
  </si>
  <si>
    <t>Andrina</t>
  </si>
  <si>
    <t>Bergman</t>
  </si>
  <si>
    <t>Lyrili</t>
  </si>
  <si>
    <t>Wallin</t>
  </si>
  <si>
    <t>Havsörnen</t>
  </si>
  <si>
    <t>Roman</t>
  </si>
  <si>
    <t>Hellevi</t>
  </si>
  <si>
    <t>Berglund</t>
  </si>
  <si>
    <t>Flax</t>
  </si>
  <si>
    <t>Engström</t>
  </si>
  <si>
    <t>Contessa</t>
  </si>
  <si>
    <t>Gustavsson</t>
  </si>
  <si>
    <t>Shere Khan</t>
  </si>
  <si>
    <t>Bindzau</t>
  </si>
  <si>
    <t>Blåsut</t>
  </si>
  <si>
    <t>Stabo</t>
  </si>
  <si>
    <t>Flow</t>
  </si>
  <si>
    <t>Johansson</t>
  </si>
  <si>
    <t>Maristella</t>
  </si>
  <si>
    <t>Wahlgren</t>
  </si>
  <si>
    <t>S/Y Anna</t>
  </si>
  <si>
    <t>Gustavsson Hynning</t>
  </si>
  <si>
    <t>Biancaneve</t>
  </si>
  <si>
    <t>Jacobson</t>
  </si>
  <si>
    <t>Aliccia</t>
  </si>
  <si>
    <t>Gustafsson</t>
  </si>
  <si>
    <t>Miss Li</t>
  </si>
  <si>
    <t>Ingemarsson</t>
  </si>
  <si>
    <t>Rosetta</t>
  </si>
  <si>
    <t>Ekberg</t>
  </si>
  <si>
    <t>Liana</t>
  </si>
  <si>
    <t>Jaurén</t>
  </si>
  <si>
    <t>Aquatica</t>
  </si>
  <si>
    <t>Nilsson</t>
  </si>
  <si>
    <t>Seacilia</t>
  </si>
  <si>
    <t>Edvardsson</t>
  </si>
  <si>
    <t>Altona</t>
  </si>
  <si>
    <t>Hållander</t>
  </si>
  <si>
    <t>Fresia</t>
  </si>
  <si>
    <t>Vallin</t>
  </si>
  <si>
    <t>Aquabra</t>
  </si>
  <si>
    <t>Gebhart</t>
  </si>
  <si>
    <t>Pamina</t>
  </si>
  <si>
    <t>Brisvall</t>
  </si>
  <si>
    <t>Santana</t>
  </si>
  <si>
    <t>Dannberg</t>
  </si>
  <si>
    <t>Svalan</t>
  </si>
  <si>
    <t>Håkanson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</si>
</sst>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horizontal="left" textRotation="45"/>
    </xf>
    <xf numFmtId="164" fontId="2" fillId="0" borderId="0" xfId="0" applyFont="1" applyAlignment="1">
      <alignment textRotation="45"/>
    </xf>
    <xf numFmtId="164" fontId="0" fillId="0" borderId="0" xfId="0" applyAlignment="1">
      <alignment textRotation="45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1</xdr:row>
      <xdr:rowOff>38100</xdr:rowOff>
    </xdr:from>
    <xdr:to>
      <xdr:col>7</xdr:col>
      <xdr:colOff>47625</xdr:colOff>
      <xdr:row>3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429125" y="320992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809625</xdr:colOff>
      <xdr:row>0</xdr:row>
      <xdr:rowOff>314325</xdr:rowOff>
    </xdr:from>
    <xdr:to>
      <xdr:col>8</xdr:col>
      <xdr:colOff>285750</xdr:colOff>
      <xdr:row>0</xdr:row>
      <xdr:rowOff>533400</xdr:rowOff>
    </xdr:to>
    <xdr:sp fLocksText="0">
      <xdr:nvSpPr>
        <xdr:cNvPr id="2" name="TextBox 7"/>
        <xdr:cNvSpPr txBox="1">
          <a:spLocks noChangeArrowheads="1"/>
        </xdr:cNvSpPr>
      </xdr:nvSpPr>
      <xdr:spPr>
        <a:xfrm>
          <a:off x="2590800" y="314325"/>
          <a:ext cx="2962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Linjett Cup 2021 – slutresultat rev 2</a:t>
          </a:r>
        </a:p>
      </xdr:txBody>
    </xdr:sp>
    <xdr:clientData/>
  </xdr:twoCellAnchor>
  <xdr:twoCellAnchor editAs="absolute">
    <xdr:from>
      <xdr:col>6</xdr:col>
      <xdr:colOff>190500</xdr:colOff>
      <xdr:row>4</xdr:row>
      <xdr:rowOff>95250</xdr:rowOff>
    </xdr:from>
    <xdr:to>
      <xdr:col>7</xdr:col>
      <xdr:colOff>47625</xdr:colOff>
      <xdr:row>4</xdr:row>
      <xdr:rowOff>95250</xdr:rowOff>
    </xdr:to>
    <xdr:sp fLocksText="0">
      <xdr:nvSpPr>
        <xdr:cNvPr id="3" name="TextBox 1"/>
        <xdr:cNvSpPr txBox="1">
          <a:spLocks noChangeArrowheads="1"/>
        </xdr:cNvSpPr>
      </xdr:nvSpPr>
      <xdr:spPr>
        <a:xfrm>
          <a:off x="4429125" y="38385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</xdr:row>
      <xdr:rowOff>95250</xdr:rowOff>
    </xdr:from>
    <xdr:to>
      <xdr:col>7</xdr:col>
      <xdr:colOff>47625</xdr:colOff>
      <xdr:row>5</xdr:row>
      <xdr:rowOff>95250</xdr:rowOff>
    </xdr:to>
    <xdr:sp fLocksText="0">
      <xdr:nvSpPr>
        <xdr:cNvPr id="4" name="TextBox 1"/>
        <xdr:cNvSpPr txBox="1">
          <a:spLocks noChangeArrowheads="1"/>
        </xdr:cNvSpPr>
      </xdr:nvSpPr>
      <xdr:spPr>
        <a:xfrm flipV="1">
          <a:off x="4429125" y="3267075"/>
          <a:ext cx="3714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6</xdr:row>
      <xdr:rowOff>95250</xdr:rowOff>
    </xdr:from>
    <xdr:to>
      <xdr:col>7</xdr:col>
      <xdr:colOff>47625</xdr:colOff>
      <xdr:row>6</xdr:row>
      <xdr:rowOff>95250</xdr:rowOff>
    </xdr:to>
    <xdr:sp fLocksText="0">
      <xdr:nvSpPr>
        <xdr:cNvPr id="5" name="TextBox 1"/>
        <xdr:cNvSpPr txBox="1">
          <a:spLocks noChangeArrowheads="1"/>
        </xdr:cNvSpPr>
      </xdr:nvSpPr>
      <xdr:spPr>
        <a:xfrm>
          <a:off x="4429125" y="42195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7</xdr:row>
      <xdr:rowOff>95250</xdr:rowOff>
    </xdr:from>
    <xdr:to>
      <xdr:col>7</xdr:col>
      <xdr:colOff>47625</xdr:colOff>
      <xdr:row>7</xdr:row>
      <xdr:rowOff>95250</xdr:rowOff>
    </xdr:to>
    <xdr:sp fLocksText="0">
      <xdr:nvSpPr>
        <xdr:cNvPr id="6" name="TextBox 1"/>
        <xdr:cNvSpPr txBox="1">
          <a:spLocks noChangeArrowheads="1"/>
        </xdr:cNvSpPr>
      </xdr:nvSpPr>
      <xdr:spPr>
        <a:xfrm>
          <a:off x="4429125" y="4410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0</xdr:row>
      <xdr:rowOff>3057525</xdr:rowOff>
    </xdr:from>
    <xdr:to>
      <xdr:col>7</xdr:col>
      <xdr:colOff>47625</xdr:colOff>
      <xdr:row>8</xdr:row>
      <xdr:rowOff>95250</xdr:rowOff>
    </xdr:to>
    <xdr:sp fLocksText="0">
      <xdr:nvSpPr>
        <xdr:cNvPr id="7" name="TextBox 1"/>
        <xdr:cNvSpPr txBox="1">
          <a:spLocks noChangeArrowheads="1"/>
        </xdr:cNvSpPr>
      </xdr:nvSpPr>
      <xdr:spPr>
        <a:xfrm flipV="1">
          <a:off x="4429125" y="3057525"/>
          <a:ext cx="3714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0</xdr:row>
      <xdr:rowOff>3057525</xdr:rowOff>
    </xdr:from>
    <xdr:to>
      <xdr:col>7</xdr:col>
      <xdr:colOff>47625</xdr:colOff>
      <xdr:row>8</xdr:row>
      <xdr:rowOff>95250</xdr:rowOff>
    </xdr:to>
    <xdr:sp fLocksText="0">
      <xdr:nvSpPr>
        <xdr:cNvPr id="8" name="TextBox 1"/>
        <xdr:cNvSpPr txBox="1">
          <a:spLocks noChangeArrowheads="1"/>
        </xdr:cNvSpPr>
      </xdr:nvSpPr>
      <xdr:spPr>
        <a:xfrm flipV="1">
          <a:off x="4429125" y="3057525"/>
          <a:ext cx="3714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</xdr:row>
      <xdr:rowOff>95250</xdr:rowOff>
    </xdr:from>
    <xdr:to>
      <xdr:col>7</xdr:col>
      <xdr:colOff>47625</xdr:colOff>
      <xdr:row>9</xdr:row>
      <xdr:rowOff>95250</xdr:rowOff>
    </xdr:to>
    <xdr:sp fLocksText="0">
      <xdr:nvSpPr>
        <xdr:cNvPr id="9" name="TextBox 1"/>
        <xdr:cNvSpPr txBox="1">
          <a:spLocks noChangeArrowheads="1"/>
        </xdr:cNvSpPr>
      </xdr:nvSpPr>
      <xdr:spPr>
        <a:xfrm flipV="1">
          <a:off x="4429125" y="3267075"/>
          <a:ext cx="3714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</xdr:row>
      <xdr:rowOff>95250</xdr:rowOff>
    </xdr:from>
    <xdr:to>
      <xdr:col>7</xdr:col>
      <xdr:colOff>47625</xdr:colOff>
      <xdr:row>10</xdr:row>
      <xdr:rowOff>95250</xdr:rowOff>
    </xdr:to>
    <xdr:sp fLocksText="0">
      <xdr:nvSpPr>
        <xdr:cNvPr id="10" name="TextBox 1"/>
        <xdr:cNvSpPr txBox="1">
          <a:spLocks noChangeArrowheads="1"/>
        </xdr:cNvSpPr>
      </xdr:nvSpPr>
      <xdr:spPr>
        <a:xfrm flipV="1">
          <a:off x="4429125" y="3457575"/>
          <a:ext cx="3714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0</xdr:row>
      <xdr:rowOff>2847975</xdr:rowOff>
    </xdr:from>
    <xdr:to>
      <xdr:col>7</xdr:col>
      <xdr:colOff>47625</xdr:colOff>
      <xdr:row>39</xdr:row>
      <xdr:rowOff>95250</xdr:rowOff>
    </xdr:to>
    <xdr:sp fLocksText="0">
      <xdr:nvSpPr>
        <xdr:cNvPr id="11" name="TextBox 1"/>
        <xdr:cNvSpPr txBox="1">
          <a:spLocks noChangeArrowheads="1"/>
        </xdr:cNvSpPr>
      </xdr:nvSpPr>
      <xdr:spPr>
        <a:xfrm flipV="1">
          <a:off x="4429125" y="2847975"/>
          <a:ext cx="3714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13</xdr:row>
      <xdr:rowOff>95250</xdr:rowOff>
    </xdr:from>
    <xdr:to>
      <xdr:col>7</xdr:col>
      <xdr:colOff>47625</xdr:colOff>
      <xdr:row>14</xdr:row>
      <xdr:rowOff>95250</xdr:rowOff>
    </xdr:to>
    <xdr:sp fLocksText="0">
      <xdr:nvSpPr>
        <xdr:cNvPr id="12" name="TextBox 1"/>
        <xdr:cNvSpPr txBox="1">
          <a:spLocks noChangeArrowheads="1"/>
        </xdr:cNvSpPr>
      </xdr:nvSpPr>
      <xdr:spPr>
        <a:xfrm flipV="1">
          <a:off x="4429125" y="555307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</xdr:row>
      <xdr:rowOff>95250</xdr:rowOff>
    </xdr:from>
    <xdr:to>
      <xdr:col>7</xdr:col>
      <xdr:colOff>47625</xdr:colOff>
      <xdr:row>39</xdr:row>
      <xdr:rowOff>95250</xdr:rowOff>
    </xdr:to>
    <xdr:sp fLocksText="0">
      <xdr:nvSpPr>
        <xdr:cNvPr id="13" name="TextBox 1"/>
        <xdr:cNvSpPr txBox="1">
          <a:spLocks noChangeArrowheads="1"/>
        </xdr:cNvSpPr>
      </xdr:nvSpPr>
      <xdr:spPr>
        <a:xfrm flipV="1">
          <a:off x="4429125" y="3267075"/>
          <a:ext cx="371475" cy="723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5</xdr:row>
      <xdr:rowOff>95250</xdr:rowOff>
    </xdr:from>
    <xdr:to>
      <xdr:col>7</xdr:col>
      <xdr:colOff>47625</xdr:colOff>
      <xdr:row>40</xdr:row>
      <xdr:rowOff>95250</xdr:rowOff>
    </xdr:to>
    <xdr:sp fLocksText="0">
      <xdr:nvSpPr>
        <xdr:cNvPr id="14" name="TextBox 1"/>
        <xdr:cNvSpPr txBox="1">
          <a:spLocks noChangeArrowheads="1"/>
        </xdr:cNvSpPr>
      </xdr:nvSpPr>
      <xdr:spPr>
        <a:xfrm flipV="1">
          <a:off x="4429125" y="4029075"/>
          <a:ext cx="371475" cy="666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</xdr:row>
      <xdr:rowOff>95250</xdr:rowOff>
    </xdr:from>
    <xdr:to>
      <xdr:col>7</xdr:col>
      <xdr:colOff>47625</xdr:colOff>
      <xdr:row>41</xdr:row>
      <xdr:rowOff>95250</xdr:rowOff>
    </xdr:to>
    <xdr:sp fLocksText="0">
      <xdr:nvSpPr>
        <xdr:cNvPr id="15" name="TextBox 1"/>
        <xdr:cNvSpPr txBox="1">
          <a:spLocks noChangeArrowheads="1"/>
        </xdr:cNvSpPr>
      </xdr:nvSpPr>
      <xdr:spPr>
        <a:xfrm flipV="1">
          <a:off x="4429125" y="3457575"/>
          <a:ext cx="371475" cy="742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0</xdr:row>
      <xdr:rowOff>3057525</xdr:rowOff>
    </xdr:from>
    <xdr:to>
      <xdr:col>7</xdr:col>
      <xdr:colOff>47625</xdr:colOff>
      <xdr:row>42</xdr:row>
      <xdr:rowOff>95250</xdr:rowOff>
    </xdr:to>
    <xdr:sp fLocksText="0">
      <xdr:nvSpPr>
        <xdr:cNvPr id="16" name="TextBox 1"/>
        <xdr:cNvSpPr txBox="1">
          <a:spLocks noChangeArrowheads="1"/>
        </xdr:cNvSpPr>
      </xdr:nvSpPr>
      <xdr:spPr>
        <a:xfrm flipV="1">
          <a:off x="4429125" y="3057525"/>
          <a:ext cx="371475" cy="802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4</xdr:row>
      <xdr:rowOff>95250</xdr:rowOff>
    </xdr:from>
    <xdr:to>
      <xdr:col>7</xdr:col>
      <xdr:colOff>47625</xdr:colOff>
      <xdr:row>40</xdr:row>
      <xdr:rowOff>95250</xdr:rowOff>
    </xdr:to>
    <xdr:sp fLocksText="0">
      <xdr:nvSpPr>
        <xdr:cNvPr id="17" name="TextBox 1"/>
        <xdr:cNvSpPr txBox="1">
          <a:spLocks noChangeArrowheads="1"/>
        </xdr:cNvSpPr>
      </xdr:nvSpPr>
      <xdr:spPr>
        <a:xfrm flipV="1">
          <a:off x="4429125" y="3838575"/>
          <a:ext cx="371475" cy="685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5</xdr:row>
      <xdr:rowOff>95250</xdr:rowOff>
    </xdr:from>
    <xdr:to>
      <xdr:col>7</xdr:col>
      <xdr:colOff>47625</xdr:colOff>
      <xdr:row>41</xdr:row>
      <xdr:rowOff>95250</xdr:rowOff>
    </xdr:to>
    <xdr:sp fLocksText="0">
      <xdr:nvSpPr>
        <xdr:cNvPr id="18" name="TextBox 1"/>
        <xdr:cNvSpPr txBox="1">
          <a:spLocks noChangeArrowheads="1"/>
        </xdr:cNvSpPr>
      </xdr:nvSpPr>
      <xdr:spPr>
        <a:xfrm flipV="1">
          <a:off x="4429125" y="4029075"/>
          <a:ext cx="371475" cy="685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13</xdr:row>
      <xdr:rowOff>95250</xdr:rowOff>
    </xdr:from>
    <xdr:to>
      <xdr:col>7</xdr:col>
      <xdr:colOff>47625</xdr:colOff>
      <xdr:row>41</xdr:row>
      <xdr:rowOff>95250</xdr:rowOff>
    </xdr:to>
    <xdr:sp fLocksText="0">
      <xdr:nvSpPr>
        <xdr:cNvPr id="19" name="TextBox 1"/>
        <xdr:cNvSpPr txBox="1">
          <a:spLocks noChangeArrowheads="1"/>
        </xdr:cNvSpPr>
      </xdr:nvSpPr>
      <xdr:spPr>
        <a:xfrm flipV="1">
          <a:off x="4429125" y="5553075"/>
          <a:ext cx="371475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6</xdr:row>
      <xdr:rowOff>95250</xdr:rowOff>
    </xdr:from>
    <xdr:to>
      <xdr:col>7</xdr:col>
      <xdr:colOff>47625</xdr:colOff>
      <xdr:row>42</xdr:row>
      <xdr:rowOff>95250</xdr:rowOff>
    </xdr:to>
    <xdr:sp fLocksText="0">
      <xdr:nvSpPr>
        <xdr:cNvPr id="20" name="TextBox 1"/>
        <xdr:cNvSpPr txBox="1">
          <a:spLocks noChangeArrowheads="1"/>
        </xdr:cNvSpPr>
      </xdr:nvSpPr>
      <xdr:spPr>
        <a:xfrm flipV="1">
          <a:off x="4429125" y="4219575"/>
          <a:ext cx="371475" cy="685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29</xdr:row>
      <xdr:rowOff>38100</xdr:rowOff>
    </xdr:from>
    <xdr:to>
      <xdr:col>7</xdr:col>
      <xdr:colOff>47625</xdr:colOff>
      <xdr:row>42</xdr:row>
      <xdr:rowOff>95250</xdr:rowOff>
    </xdr:to>
    <xdr:sp fLocksText="0">
      <xdr:nvSpPr>
        <xdr:cNvPr id="21" name="TextBox 1"/>
        <xdr:cNvSpPr txBox="1">
          <a:spLocks noChangeArrowheads="1"/>
        </xdr:cNvSpPr>
      </xdr:nvSpPr>
      <xdr:spPr>
        <a:xfrm>
          <a:off x="4429125" y="8543925"/>
          <a:ext cx="3714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14</xdr:row>
      <xdr:rowOff>95250</xdr:rowOff>
    </xdr:from>
    <xdr:to>
      <xdr:col>7</xdr:col>
      <xdr:colOff>47625</xdr:colOff>
      <xdr:row>42</xdr:row>
      <xdr:rowOff>95250</xdr:rowOff>
    </xdr:to>
    <xdr:sp fLocksText="0">
      <xdr:nvSpPr>
        <xdr:cNvPr id="22" name="TextBox 1"/>
        <xdr:cNvSpPr txBox="1">
          <a:spLocks noChangeArrowheads="1"/>
        </xdr:cNvSpPr>
      </xdr:nvSpPr>
      <xdr:spPr>
        <a:xfrm flipV="1">
          <a:off x="4429125" y="5743575"/>
          <a:ext cx="371475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0</xdr:row>
      <xdr:rowOff>2209800</xdr:rowOff>
    </xdr:from>
    <xdr:to>
      <xdr:col>7</xdr:col>
      <xdr:colOff>47625</xdr:colOff>
      <xdr:row>42</xdr:row>
      <xdr:rowOff>95250</xdr:rowOff>
    </xdr:to>
    <xdr:sp fLocksText="0">
      <xdr:nvSpPr>
        <xdr:cNvPr id="23" name="TextBox 1"/>
        <xdr:cNvSpPr txBox="1">
          <a:spLocks noChangeArrowheads="1"/>
        </xdr:cNvSpPr>
      </xdr:nvSpPr>
      <xdr:spPr>
        <a:xfrm flipV="1">
          <a:off x="4429125" y="2209800"/>
          <a:ext cx="371475" cy="886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</xdr:row>
      <xdr:rowOff>95250</xdr:rowOff>
    </xdr:from>
    <xdr:to>
      <xdr:col>7</xdr:col>
      <xdr:colOff>47625</xdr:colOff>
      <xdr:row>42</xdr:row>
      <xdr:rowOff>95250</xdr:rowOff>
    </xdr:to>
    <xdr:sp fLocksText="0">
      <xdr:nvSpPr>
        <xdr:cNvPr id="24" name="TextBox 1"/>
        <xdr:cNvSpPr txBox="1">
          <a:spLocks noChangeArrowheads="1"/>
        </xdr:cNvSpPr>
      </xdr:nvSpPr>
      <xdr:spPr>
        <a:xfrm flipV="1">
          <a:off x="4429125" y="3648075"/>
          <a:ext cx="371475" cy="742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23</xdr:row>
      <xdr:rowOff>38100</xdr:rowOff>
    </xdr:from>
    <xdr:to>
      <xdr:col>7</xdr:col>
      <xdr:colOff>47625</xdr:colOff>
      <xdr:row>43</xdr:row>
      <xdr:rowOff>95250</xdr:rowOff>
    </xdr:to>
    <xdr:sp fLocksText="0">
      <xdr:nvSpPr>
        <xdr:cNvPr id="25" name="TextBox 1"/>
        <xdr:cNvSpPr txBox="1">
          <a:spLocks noChangeArrowheads="1"/>
        </xdr:cNvSpPr>
      </xdr:nvSpPr>
      <xdr:spPr>
        <a:xfrm>
          <a:off x="4429125" y="7400925"/>
          <a:ext cx="371475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24</xdr:row>
      <xdr:rowOff>38100</xdr:rowOff>
    </xdr:from>
    <xdr:to>
      <xdr:col>7</xdr:col>
      <xdr:colOff>47625</xdr:colOff>
      <xdr:row>44</xdr:row>
      <xdr:rowOff>95250</xdr:rowOff>
    </xdr:to>
    <xdr:sp fLocksText="0">
      <xdr:nvSpPr>
        <xdr:cNvPr id="26" name="TextBox 1"/>
        <xdr:cNvSpPr txBox="1">
          <a:spLocks noChangeArrowheads="1"/>
        </xdr:cNvSpPr>
      </xdr:nvSpPr>
      <xdr:spPr>
        <a:xfrm>
          <a:off x="4429125" y="7591425"/>
          <a:ext cx="371475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25</xdr:row>
      <xdr:rowOff>38100</xdr:rowOff>
    </xdr:from>
    <xdr:to>
      <xdr:col>7</xdr:col>
      <xdr:colOff>47625</xdr:colOff>
      <xdr:row>45</xdr:row>
      <xdr:rowOff>95250</xdr:rowOff>
    </xdr:to>
    <xdr:sp fLocksText="0">
      <xdr:nvSpPr>
        <xdr:cNvPr id="27" name="TextBox 1"/>
        <xdr:cNvSpPr txBox="1">
          <a:spLocks noChangeArrowheads="1"/>
        </xdr:cNvSpPr>
      </xdr:nvSpPr>
      <xdr:spPr>
        <a:xfrm>
          <a:off x="4429125" y="7781925"/>
          <a:ext cx="371475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27</xdr:row>
      <xdr:rowOff>38100</xdr:rowOff>
    </xdr:from>
    <xdr:to>
      <xdr:col>7</xdr:col>
      <xdr:colOff>47625</xdr:colOff>
      <xdr:row>46</xdr:row>
      <xdr:rowOff>95250</xdr:rowOff>
    </xdr:to>
    <xdr:sp fLocksText="0">
      <xdr:nvSpPr>
        <xdr:cNvPr id="28" name="TextBox 1"/>
        <xdr:cNvSpPr txBox="1">
          <a:spLocks noChangeArrowheads="1"/>
        </xdr:cNvSpPr>
      </xdr:nvSpPr>
      <xdr:spPr>
        <a:xfrm>
          <a:off x="4429125" y="8162925"/>
          <a:ext cx="37147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30</xdr:row>
      <xdr:rowOff>38100</xdr:rowOff>
    </xdr:from>
    <xdr:to>
      <xdr:col>7</xdr:col>
      <xdr:colOff>47625</xdr:colOff>
      <xdr:row>48</xdr:row>
      <xdr:rowOff>95250</xdr:rowOff>
    </xdr:to>
    <xdr:sp fLocksText="0">
      <xdr:nvSpPr>
        <xdr:cNvPr id="29" name="TextBox 1"/>
        <xdr:cNvSpPr txBox="1">
          <a:spLocks noChangeArrowheads="1"/>
        </xdr:cNvSpPr>
      </xdr:nvSpPr>
      <xdr:spPr>
        <a:xfrm>
          <a:off x="4429125" y="8734425"/>
          <a:ext cx="371475" cy="348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32</xdr:row>
      <xdr:rowOff>38100</xdr:rowOff>
    </xdr:from>
    <xdr:to>
      <xdr:col>7</xdr:col>
      <xdr:colOff>47625</xdr:colOff>
      <xdr:row>45</xdr:row>
      <xdr:rowOff>95250</xdr:rowOff>
    </xdr:to>
    <xdr:sp fLocksText="0">
      <xdr:nvSpPr>
        <xdr:cNvPr id="30" name="TextBox 1"/>
        <xdr:cNvSpPr txBox="1">
          <a:spLocks noChangeArrowheads="1"/>
        </xdr:cNvSpPr>
      </xdr:nvSpPr>
      <xdr:spPr>
        <a:xfrm>
          <a:off x="4429125" y="9115425"/>
          <a:ext cx="3714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33</xdr:row>
      <xdr:rowOff>38100</xdr:rowOff>
    </xdr:from>
    <xdr:to>
      <xdr:col>7</xdr:col>
      <xdr:colOff>47625</xdr:colOff>
      <xdr:row>46</xdr:row>
      <xdr:rowOff>95250</xdr:rowOff>
    </xdr:to>
    <xdr:sp fLocksText="0">
      <xdr:nvSpPr>
        <xdr:cNvPr id="31" name="TextBox 1"/>
        <xdr:cNvSpPr txBox="1">
          <a:spLocks noChangeArrowheads="1"/>
        </xdr:cNvSpPr>
      </xdr:nvSpPr>
      <xdr:spPr>
        <a:xfrm>
          <a:off x="4429125" y="9305925"/>
          <a:ext cx="371475" cy="253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35</xdr:row>
      <xdr:rowOff>38100</xdr:rowOff>
    </xdr:from>
    <xdr:to>
      <xdr:col>7</xdr:col>
      <xdr:colOff>47625</xdr:colOff>
      <xdr:row>47</xdr:row>
      <xdr:rowOff>95250</xdr:rowOff>
    </xdr:to>
    <xdr:sp fLocksText="0">
      <xdr:nvSpPr>
        <xdr:cNvPr id="32" name="TextBox 1"/>
        <xdr:cNvSpPr txBox="1">
          <a:spLocks noChangeArrowheads="1"/>
        </xdr:cNvSpPr>
      </xdr:nvSpPr>
      <xdr:spPr>
        <a:xfrm>
          <a:off x="4429125" y="9686925"/>
          <a:ext cx="3714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34</xdr:row>
      <xdr:rowOff>38100</xdr:rowOff>
    </xdr:from>
    <xdr:to>
      <xdr:col>7</xdr:col>
      <xdr:colOff>47625</xdr:colOff>
      <xdr:row>48</xdr:row>
      <xdr:rowOff>95250</xdr:rowOff>
    </xdr:to>
    <xdr:sp fLocksText="0">
      <xdr:nvSpPr>
        <xdr:cNvPr id="33" name="TextBox 1"/>
        <xdr:cNvSpPr txBox="1">
          <a:spLocks noChangeArrowheads="1"/>
        </xdr:cNvSpPr>
      </xdr:nvSpPr>
      <xdr:spPr>
        <a:xfrm>
          <a:off x="4429125" y="9496425"/>
          <a:ext cx="371475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36</xdr:row>
      <xdr:rowOff>38100</xdr:rowOff>
    </xdr:from>
    <xdr:to>
      <xdr:col>7</xdr:col>
      <xdr:colOff>47625</xdr:colOff>
      <xdr:row>46</xdr:row>
      <xdr:rowOff>95250</xdr:rowOff>
    </xdr:to>
    <xdr:sp fLocksText="0">
      <xdr:nvSpPr>
        <xdr:cNvPr id="34" name="TextBox 1"/>
        <xdr:cNvSpPr txBox="1">
          <a:spLocks noChangeArrowheads="1"/>
        </xdr:cNvSpPr>
      </xdr:nvSpPr>
      <xdr:spPr>
        <a:xfrm>
          <a:off x="4429125" y="9877425"/>
          <a:ext cx="3714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37</xdr:row>
      <xdr:rowOff>38100</xdr:rowOff>
    </xdr:from>
    <xdr:to>
      <xdr:col>7</xdr:col>
      <xdr:colOff>47625</xdr:colOff>
      <xdr:row>47</xdr:row>
      <xdr:rowOff>95250</xdr:rowOff>
    </xdr:to>
    <xdr:sp fLocksText="0">
      <xdr:nvSpPr>
        <xdr:cNvPr id="35" name="TextBox 1"/>
        <xdr:cNvSpPr txBox="1">
          <a:spLocks noChangeArrowheads="1"/>
        </xdr:cNvSpPr>
      </xdr:nvSpPr>
      <xdr:spPr>
        <a:xfrm>
          <a:off x="4429125" y="10067925"/>
          <a:ext cx="3714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31</xdr:row>
      <xdr:rowOff>38100</xdr:rowOff>
    </xdr:from>
    <xdr:to>
      <xdr:col>7</xdr:col>
      <xdr:colOff>47625</xdr:colOff>
      <xdr:row>47</xdr:row>
      <xdr:rowOff>95250</xdr:rowOff>
    </xdr:to>
    <xdr:sp fLocksText="0">
      <xdr:nvSpPr>
        <xdr:cNvPr id="36" name="TextBox 1"/>
        <xdr:cNvSpPr txBox="1">
          <a:spLocks noChangeArrowheads="1"/>
        </xdr:cNvSpPr>
      </xdr:nvSpPr>
      <xdr:spPr>
        <a:xfrm>
          <a:off x="4429125" y="8924925"/>
          <a:ext cx="371475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39</xdr:row>
      <xdr:rowOff>38100</xdr:rowOff>
    </xdr:from>
    <xdr:to>
      <xdr:col>7</xdr:col>
      <xdr:colOff>47625</xdr:colOff>
      <xdr:row>48</xdr:row>
      <xdr:rowOff>95250</xdr:rowOff>
    </xdr:to>
    <xdr:sp fLocksText="0">
      <xdr:nvSpPr>
        <xdr:cNvPr id="37" name="TextBox 1"/>
        <xdr:cNvSpPr txBox="1">
          <a:spLocks noChangeArrowheads="1"/>
        </xdr:cNvSpPr>
      </xdr:nvSpPr>
      <xdr:spPr>
        <a:xfrm>
          <a:off x="4429125" y="10448925"/>
          <a:ext cx="3714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12</xdr:row>
      <xdr:rowOff>95250</xdr:rowOff>
    </xdr:from>
    <xdr:to>
      <xdr:col>7</xdr:col>
      <xdr:colOff>47625</xdr:colOff>
      <xdr:row>13</xdr:row>
      <xdr:rowOff>95250</xdr:rowOff>
    </xdr:to>
    <xdr:sp fLocksText="0">
      <xdr:nvSpPr>
        <xdr:cNvPr id="38" name="TextBox 1"/>
        <xdr:cNvSpPr txBox="1">
          <a:spLocks noChangeArrowheads="1"/>
        </xdr:cNvSpPr>
      </xdr:nvSpPr>
      <xdr:spPr>
        <a:xfrm>
          <a:off x="4429125" y="536257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18</xdr:row>
      <xdr:rowOff>38100</xdr:rowOff>
    </xdr:from>
    <xdr:to>
      <xdr:col>7</xdr:col>
      <xdr:colOff>47625</xdr:colOff>
      <xdr:row>40</xdr:row>
      <xdr:rowOff>123825</xdr:rowOff>
    </xdr:to>
    <xdr:sp fLocksText="0">
      <xdr:nvSpPr>
        <xdr:cNvPr id="39" name="TextBox 1"/>
        <xdr:cNvSpPr txBox="1">
          <a:spLocks noChangeArrowheads="1"/>
        </xdr:cNvSpPr>
      </xdr:nvSpPr>
      <xdr:spPr>
        <a:xfrm>
          <a:off x="4429125" y="6448425"/>
          <a:ext cx="371475" cy="427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28</xdr:row>
      <xdr:rowOff>38100</xdr:rowOff>
    </xdr:from>
    <xdr:to>
      <xdr:col>7</xdr:col>
      <xdr:colOff>47625</xdr:colOff>
      <xdr:row>45</xdr:row>
      <xdr:rowOff>123825</xdr:rowOff>
    </xdr:to>
    <xdr:sp fLocksText="0">
      <xdr:nvSpPr>
        <xdr:cNvPr id="40" name="TextBox 1"/>
        <xdr:cNvSpPr txBox="1">
          <a:spLocks noChangeArrowheads="1"/>
        </xdr:cNvSpPr>
      </xdr:nvSpPr>
      <xdr:spPr>
        <a:xfrm>
          <a:off x="4429125" y="8353425"/>
          <a:ext cx="371475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110" zoomScaleNormal="110" workbookViewId="0" topLeftCell="A1">
      <selection activeCell="S8" sqref="S8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6.28125" style="0" customWidth="1"/>
    <col min="4" max="4" width="21.421875" style="0" customWidth="1"/>
    <col min="5" max="19" width="7.7109375" style="0" customWidth="1"/>
  </cols>
  <sheetData>
    <row r="1" spans="1:21" s="3" customFormat="1" ht="24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/>
    </row>
    <row r="2" spans="1:21" ht="15">
      <c r="A2" s="4">
        <v>1</v>
      </c>
      <c r="B2" s="5" t="s">
        <v>20</v>
      </c>
      <c r="C2" s="4">
        <v>33</v>
      </c>
      <c r="D2" s="5" t="s">
        <v>21</v>
      </c>
      <c r="E2" s="6">
        <f>5+(1+1)+0+0</f>
        <v>7</v>
      </c>
      <c r="F2" s="6">
        <f>4+(9+1)+0+0</f>
        <v>14</v>
      </c>
      <c r="G2" s="6"/>
      <c r="H2" s="6">
        <f>6+(5+1)+3+0</f>
        <v>15</v>
      </c>
      <c r="I2" s="6">
        <f>7+9+3+0</f>
        <v>19</v>
      </c>
      <c r="J2" s="6"/>
      <c r="K2" s="6">
        <f>9+1+0+3</f>
        <v>13</v>
      </c>
      <c r="L2" s="6">
        <f>7+1+0+0</f>
        <v>8</v>
      </c>
      <c r="M2" s="6"/>
      <c r="N2" s="6"/>
      <c r="O2" s="6"/>
      <c r="P2" s="6">
        <f>3+1+6+0</f>
        <v>10</v>
      </c>
      <c r="Q2" s="6">
        <f>4+5+0+0</f>
        <v>9</v>
      </c>
      <c r="R2" s="6"/>
      <c r="S2" s="6"/>
      <c r="T2" s="7">
        <f aca="true" t="shared" si="0" ref="T2:T39">SUM(E2:S2)</f>
        <v>95</v>
      </c>
      <c r="U2" s="8"/>
    </row>
    <row r="3" spans="1:21" ht="15">
      <c r="A3" s="4">
        <f aca="true" t="shared" si="1" ref="A3:A22">A2+1</f>
        <v>2</v>
      </c>
      <c r="B3" s="5" t="s">
        <v>22</v>
      </c>
      <c r="C3" s="4">
        <v>37</v>
      </c>
      <c r="D3" s="5" t="s">
        <v>23</v>
      </c>
      <c r="E3" s="6">
        <f>3+1+0+0</f>
        <v>4</v>
      </c>
      <c r="F3" s="6">
        <f>5+(9+1)+0+0</f>
        <v>15</v>
      </c>
      <c r="G3" s="6"/>
      <c r="H3" s="6">
        <f>5+(5+1)+3+0</f>
        <v>14</v>
      </c>
      <c r="I3" s="6">
        <f>5+9+0+0</f>
        <v>14</v>
      </c>
      <c r="J3" s="6"/>
      <c r="K3" s="6">
        <f>7+1+0+1</f>
        <v>9</v>
      </c>
      <c r="L3" s="6">
        <f>9+1+0+0</f>
        <v>10</v>
      </c>
      <c r="M3" s="6"/>
      <c r="N3" s="6"/>
      <c r="O3" s="6"/>
      <c r="P3" s="6"/>
      <c r="Q3" s="6">
        <f>2+5+0+0</f>
        <v>7</v>
      </c>
      <c r="R3" s="6"/>
      <c r="S3" s="6"/>
      <c r="T3" s="7">
        <f t="shared" si="0"/>
        <v>73</v>
      </c>
      <c r="U3" s="8"/>
    </row>
    <row r="4" spans="1:21" ht="15">
      <c r="A4" s="4">
        <f t="shared" si="1"/>
        <v>3</v>
      </c>
      <c r="B4" s="5" t="s">
        <v>24</v>
      </c>
      <c r="C4" s="4">
        <v>33</v>
      </c>
      <c r="D4" s="5" t="s">
        <v>25</v>
      </c>
      <c r="E4" s="6">
        <f>6+(1+1)+0+0</f>
        <v>8</v>
      </c>
      <c r="F4" s="6"/>
      <c r="G4" s="6"/>
      <c r="H4" s="6"/>
      <c r="I4" s="6">
        <f>6+9+3+0</f>
        <v>18</v>
      </c>
      <c r="J4" s="6"/>
      <c r="K4" s="6">
        <f>4+1+0+0</f>
        <v>5</v>
      </c>
      <c r="L4" s="6">
        <f>12+1+5+3</f>
        <v>21</v>
      </c>
      <c r="M4" s="6"/>
      <c r="N4" s="6"/>
      <c r="O4" s="6"/>
      <c r="P4" s="6"/>
      <c r="Q4" s="6">
        <f>3+5+0+0</f>
        <v>8</v>
      </c>
      <c r="R4" s="6"/>
      <c r="S4" s="6"/>
      <c r="T4" s="7">
        <f t="shared" si="0"/>
        <v>60</v>
      </c>
      <c r="U4" s="8"/>
    </row>
    <row r="5" spans="1:21" ht="15">
      <c r="A5" s="4">
        <f t="shared" si="1"/>
        <v>4</v>
      </c>
      <c r="B5" s="5" t="s">
        <v>26</v>
      </c>
      <c r="C5" s="4">
        <v>32</v>
      </c>
      <c r="D5" s="5" t="s">
        <v>27</v>
      </c>
      <c r="E5" s="6"/>
      <c r="F5" s="6">
        <f>2+(9+1)+0+0</f>
        <v>12</v>
      </c>
      <c r="G5" s="6"/>
      <c r="H5" s="6">
        <f>8+(5+1)+6+0</f>
        <v>20</v>
      </c>
      <c r="I5" s="6"/>
      <c r="J5" s="6"/>
      <c r="K5" s="6"/>
      <c r="L5" s="6">
        <f>8+1+0+0</f>
        <v>9</v>
      </c>
      <c r="M5" s="6"/>
      <c r="N5" s="6"/>
      <c r="O5" s="6"/>
      <c r="P5" s="6">
        <f>2+1+6+0</f>
        <v>9</v>
      </c>
      <c r="Q5" s="6">
        <f>1+(5+1)+0+0</f>
        <v>7</v>
      </c>
      <c r="R5" s="6"/>
      <c r="S5" s="6"/>
      <c r="T5" s="7">
        <f t="shared" si="0"/>
        <v>57</v>
      </c>
      <c r="U5" s="8"/>
    </row>
    <row r="6" spans="1:21" ht="15">
      <c r="A6" s="4">
        <f t="shared" si="1"/>
        <v>5</v>
      </c>
      <c r="B6" s="5" t="s">
        <v>28</v>
      </c>
      <c r="C6" s="4">
        <v>32</v>
      </c>
      <c r="D6" s="5" t="s">
        <v>29</v>
      </c>
      <c r="E6" s="6"/>
      <c r="F6" s="6"/>
      <c r="G6" s="6">
        <f>3+5+0+3</f>
        <v>11</v>
      </c>
      <c r="H6" s="6">
        <f>7+(5+1)+3+0</f>
        <v>16</v>
      </c>
      <c r="I6" s="6"/>
      <c r="J6" s="6"/>
      <c r="K6" s="6">
        <f>8+1+0+2</f>
        <v>11</v>
      </c>
      <c r="L6" s="6">
        <f>10+1+0+0</f>
        <v>11</v>
      </c>
      <c r="M6" s="6"/>
      <c r="N6" s="6"/>
      <c r="O6" s="6"/>
      <c r="P6" s="6"/>
      <c r="Q6" s="6"/>
      <c r="R6" s="6"/>
      <c r="S6" s="6"/>
      <c r="T6" s="7">
        <f t="shared" si="0"/>
        <v>49</v>
      </c>
      <c r="U6" s="8"/>
    </row>
    <row r="7" spans="1:21" ht="15">
      <c r="A7" s="4">
        <f t="shared" si="1"/>
        <v>6</v>
      </c>
      <c r="B7" s="5" t="s">
        <v>30</v>
      </c>
      <c r="C7" s="4">
        <v>33</v>
      </c>
      <c r="D7" s="5" t="s">
        <v>31</v>
      </c>
      <c r="E7" s="6"/>
      <c r="F7" s="6"/>
      <c r="G7" s="6"/>
      <c r="H7" s="6">
        <v>1</v>
      </c>
      <c r="I7" s="6"/>
      <c r="J7" s="6">
        <f>1+9+0+0</f>
        <v>10</v>
      </c>
      <c r="K7" s="6"/>
      <c r="L7" s="6"/>
      <c r="M7" s="6"/>
      <c r="N7" s="6"/>
      <c r="O7" s="6"/>
      <c r="P7" s="6"/>
      <c r="Q7" s="6">
        <f>5+(5+1)+0+0</f>
        <v>11</v>
      </c>
      <c r="R7" s="6"/>
      <c r="S7" s="6">
        <f>(1+(1+1)+0+3)</f>
        <v>6</v>
      </c>
      <c r="T7" s="7">
        <f t="shared" si="0"/>
        <v>28</v>
      </c>
      <c r="U7" s="8"/>
    </row>
    <row r="8" spans="1:21" ht="15">
      <c r="A8" s="4">
        <f t="shared" si="1"/>
        <v>7</v>
      </c>
      <c r="B8" s="5" t="s">
        <v>32</v>
      </c>
      <c r="C8" s="4">
        <v>34</v>
      </c>
      <c r="D8" s="5" t="s">
        <v>33</v>
      </c>
      <c r="E8" s="6">
        <f>2+(1+1)+0+0</f>
        <v>4</v>
      </c>
      <c r="F8" s="6"/>
      <c r="G8" s="6"/>
      <c r="H8" s="6">
        <v>1</v>
      </c>
      <c r="I8" s="6"/>
      <c r="J8" s="6"/>
      <c r="K8" s="6"/>
      <c r="L8" s="6">
        <f>10+1+0+0</f>
        <v>11</v>
      </c>
      <c r="M8" s="6">
        <f>3+1+3+0</f>
        <v>7</v>
      </c>
      <c r="N8" s="6"/>
      <c r="O8" s="6"/>
      <c r="P8" s="6"/>
      <c r="Q8" s="6"/>
      <c r="R8" s="6"/>
      <c r="S8" s="6"/>
      <c r="T8" s="7">
        <f t="shared" si="0"/>
        <v>23</v>
      </c>
      <c r="U8" s="8"/>
    </row>
    <row r="9" spans="1:21" ht="15">
      <c r="A9" s="4">
        <f t="shared" si="1"/>
        <v>8</v>
      </c>
      <c r="B9" s="5" t="s">
        <v>34</v>
      </c>
      <c r="C9" s="4">
        <v>35</v>
      </c>
      <c r="D9" s="5" t="s">
        <v>35</v>
      </c>
      <c r="E9" s="6"/>
      <c r="F9" s="6"/>
      <c r="G9" s="6"/>
      <c r="H9" s="6"/>
      <c r="I9" s="6">
        <f>8+9+3+0</f>
        <v>20</v>
      </c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0"/>
        <v>20</v>
      </c>
      <c r="U9" s="8"/>
    </row>
    <row r="10" spans="1:21" ht="15">
      <c r="A10" s="4">
        <f t="shared" si="1"/>
        <v>9</v>
      </c>
      <c r="B10" s="5" t="s">
        <v>36</v>
      </c>
      <c r="C10" s="4">
        <v>33</v>
      </c>
      <c r="D10" s="5" t="s">
        <v>37</v>
      </c>
      <c r="E10" s="6"/>
      <c r="F10" s="6"/>
      <c r="G10" s="6"/>
      <c r="H10" s="6"/>
      <c r="I10" s="6"/>
      <c r="J10" s="6"/>
      <c r="K10" s="6"/>
      <c r="L10" s="6">
        <f>12+1+4+0</f>
        <v>17</v>
      </c>
      <c r="M10" s="6"/>
      <c r="N10" s="6"/>
      <c r="O10" s="6"/>
      <c r="P10" s="6"/>
      <c r="Q10" s="6"/>
      <c r="R10" s="6"/>
      <c r="S10" s="6"/>
      <c r="T10" s="7">
        <f t="shared" si="0"/>
        <v>17</v>
      </c>
      <c r="U10" s="8"/>
    </row>
    <row r="11" spans="1:21" ht="15">
      <c r="A11" s="4">
        <f t="shared" si="1"/>
        <v>10</v>
      </c>
      <c r="B11" s="5" t="s">
        <v>38</v>
      </c>
      <c r="C11" s="4">
        <v>37</v>
      </c>
      <c r="D11" s="5" t="s">
        <v>39</v>
      </c>
      <c r="E11" s="6"/>
      <c r="F11" s="6"/>
      <c r="G11" s="6">
        <f>2+5+0+2</f>
        <v>9</v>
      </c>
      <c r="H11" s="6"/>
      <c r="I11" s="6"/>
      <c r="J11" s="6"/>
      <c r="K11" s="6"/>
      <c r="L11" s="6">
        <f>6+1+0+0</f>
        <v>7</v>
      </c>
      <c r="M11" s="6"/>
      <c r="N11" s="6"/>
      <c r="O11" s="6"/>
      <c r="P11" s="6"/>
      <c r="Q11" s="6"/>
      <c r="R11" s="6"/>
      <c r="S11" s="6"/>
      <c r="T11" s="7">
        <f t="shared" si="0"/>
        <v>16</v>
      </c>
      <c r="U11" s="8"/>
    </row>
    <row r="12" spans="1:21" ht="15">
      <c r="A12" s="4">
        <f t="shared" si="1"/>
        <v>11</v>
      </c>
      <c r="B12" s="5" t="s">
        <v>40</v>
      </c>
      <c r="C12" s="4">
        <v>33</v>
      </c>
      <c r="D12" s="5" t="s">
        <v>41</v>
      </c>
      <c r="E12" s="6"/>
      <c r="F12" s="6"/>
      <c r="G12" s="6"/>
      <c r="H12" s="6">
        <v>1</v>
      </c>
      <c r="I12" s="6"/>
      <c r="J12" s="6"/>
      <c r="K12" s="6">
        <f>6+1+0+0</f>
        <v>7</v>
      </c>
      <c r="L12" s="6">
        <f>7+1+0+0</f>
        <v>8</v>
      </c>
      <c r="M12" s="6"/>
      <c r="N12" s="6"/>
      <c r="O12" s="6"/>
      <c r="P12" s="6"/>
      <c r="Q12" s="6"/>
      <c r="R12" s="6"/>
      <c r="S12" s="6"/>
      <c r="T12" s="7">
        <f t="shared" si="0"/>
        <v>16</v>
      </c>
      <c r="U12" s="8"/>
    </row>
    <row r="13" spans="1:21" ht="15">
      <c r="A13" s="4">
        <f t="shared" si="1"/>
        <v>12</v>
      </c>
      <c r="B13" s="5" t="s">
        <v>42</v>
      </c>
      <c r="C13" s="4">
        <v>35</v>
      </c>
      <c r="D13" s="5" t="s">
        <v>43</v>
      </c>
      <c r="E13" s="6"/>
      <c r="F13" s="6"/>
      <c r="G13" s="6"/>
      <c r="H13" s="6"/>
      <c r="I13" s="6"/>
      <c r="J13" s="6"/>
      <c r="K13" s="6"/>
      <c r="L13" s="6">
        <f>11+1+3+0</f>
        <v>15</v>
      </c>
      <c r="M13" s="6"/>
      <c r="N13" s="6"/>
      <c r="O13" s="6"/>
      <c r="P13" s="6"/>
      <c r="Q13" s="6"/>
      <c r="R13" s="6"/>
      <c r="S13" s="6"/>
      <c r="T13" s="7">
        <f t="shared" si="0"/>
        <v>15</v>
      </c>
      <c r="U13" s="8"/>
    </row>
    <row r="14" spans="1:21" ht="15">
      <c r="A14" s="4">
        <f t="shared" si="1"/>
        <v>13</v>
      </c>
      <c r="B14" s="5" t="s">
        <v>44</v>
      </c>
      <c r="C14" s="4">
        <v>37</v>
      </c>
      <c r="D14" s="5" t="s">
        <v>45</v>
      </c>
      <c r="E14" s="6"/>
      <c r="F14" s="6">
        <f>3+(9+1)+0+0</f>
        <v>13</v>
      </c>
      <c r="G14" s="6"/>
      <c r="H14" s="6"/>
      <c r="I14" s="6"/>
      <c r="J14" s="6"/>
      <c r="K14" s="6"/>
      <c r="L14" s="6"/>
      <c r="M14" s="6"/>
      <c r="N14" s="6"/>
      <c r="O14" s="6">
        <f>1+1+0+0</f>
        <v>2</v>
      </c>
      <c r="P14" s="6"/>
      <c r="Q14" s="6"/>
      <c r="R14" s="6"/>
      <c r="S14" s="6"/>
      <c r="T14" s="7">
        <f t="shared" si="0"/>
        <v>15</v>
      </c>
      <c r="U14" s="8"/>
    </row>
    <row r="15" spans="1:21" ht="15">
      <c r="A15" s="4">
        <f t="shared" si="1"/>
        <v>14</v>
      </c>
      <c r="B15" s="5" t="s">
        <v>46</v>
      </c>
      <c r="C15" s="4">
        <v>37</v>
      </c>
      <c r="D15" s="5" t="s">
        <v>47</v>
      </c>
      <c r="E15" s="6"/>
      <c r="F15" s="6"/>
      <c r="G15" s="6"/>
      <c r="H15" s="6"/>
      <c r="I15" s="6">
        <f>4+9+0+0</f>
        <v>13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0"/>
        <v>13</v>
      </c>
      <c r="U15" s="8"/>
    </row>
    <row r="16" spans="1:21" ht="15">
      <c r="A16" s="4">
        <f t="shared" si="1"/>
        <v>15</v>
      </c>
      <c r="B16" s="5" t="s">
        <v>48</v>
      </c>
      <c r="C16" s="4">
        <v>35</v>
      </c>
      <c r="D16" s="5" t="s">
        <v>49</v>
      </c>
      <c r="E16" s="6"/>
      <c r="F16" s="6"/>
      <c r="G16" s="6"/>
      <c r="H16" s="6"/>
      <c r="I16" s="6"/>
      <c r="J16" s="6"/>
      <c r="K16" s="6">
        <v>1</v>
      </c>
      <c r="L16" s="6">
        <f>11+1+0+0</f>
        <v>12</v>
      </c>
      <c r="M16" s="6"/>
      <c r="N16" s="6"/>
      <c r="O16" s="6"/>
      <c r="P16" s="6"/>
      <c r="Q16" s="6"/>
      <c r="R16" s="6"/>
      <c r="S16" s="6"/>
      <c r="T16" s="7">
        <f t="shared" si="0"/>
        <v>13</v>
      </c>
      <c r="U16" s="8"/>
    </row>
    <row r="17" spans="1:21" ht="15">
      <c r="A17" s="4">
        <f t="shared" si="1"/>
        <v>16</v>
      </c>
      <c r="B17" s="5" t="s">
        <v>50</v>
      </c>
      <c r="C17" s="4">
        <v>30</v>
      </c>
      <c r="D17" s="5" t="s">
        <v>51</v>
      </c>
      <c r="E17" s="6"/>
      <c r="F17" s="6">
        <f>1+(9+1)+0+0</f>
        <v>11</v>
      </c>
      <c r="G17" s="6"/>
      <c r="H17" s="6"/>
      <c r="I17" s="6"/>
      <c r="J17" s="6"/>
      <c r="K17" s="6"/>
      <c r="L17" s="6">
        <f>1+1+0+0</f>
        <v>2</v>
      </c>
      <c r="M17" s="6"/>
      <c r="N17" s="6"/>
      <c r="O17" s="6"/>
      <c r="P17" s="6"/>
      <c r="Q17" s="6"/>
      <c r="R17" s="6"/>
      <c r="S17" s="6"/>
      <c r="T17" s="7">
        <f t="shared" si="0"/>
        <v>13</v>
      </c>
      <c r="U17" s="8"/>
    </row>
    <row r="18" spans="1:21" ht="15">
      <c r="A18" s="4">
        <f t="shared" si="1"/>
        <v>17</v>
      </c>
      <c r="B18" s="5" t="s">
        <v>52</v>
      </c>
      <c r="C18" s="4">
        <v>37</v>
      </c>
      <c r="D18" s="5" t="s">
        <v>53</v>
      </c>
      <c r="E18" s="6"/>
      <c r="F18" s="6"/>
      <c r="G18" s="6"/>
      <c r="H18" s="6"/>
      <c r="I18" s="6">
        <f>3+9+0+0</f>
        <v>12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12</v>
      </c>
      <c r="U18" s="8"/>
    </row>
    <row r="19" spans="1:21" ht="15">
      <c r="A19" s="4">
        <f t="shared" si="1"/>
        <v>18</v>
      </c>
      <c r="B19" s="5" t="s">
        <v>54</v>
      </c>
      <c r="C19" s="4">
        <v>32</v>
      </c>
      <c r="D19" s="5" t="s">
        <v>55</v>
      </c>
      <c r="E19" s="6"/>
      <c r="F19" s="6"/>
      <c r="G19" s="6"/>
      <c r="H19" s="6"/>
      <c r="I19" s="6"/>
      <c r="J19" s="6"/>
      <c r="K19" s="6">
        <f>5+1+0+0</f>
        <v>6</v>
      </c>
      <c r="L19" s="6">
        <f>5+1+0+0</f>
        <v>6</v>
      </c>
      <c r="M19" s="6"/>
      <c r="N19" s="6"/>
      <c r="O19" s="6"/>
      <c r="P19" s="6"/>
      <c r="Q19" s="6"/>
      <c r="R19" s="6"/>
      <c r="S19" s="6"/>
      <c r="T19" s="7">
        <f t="shared" si="0"/>
        <v>12</v>
      </c>
      <c r="U19" s="8"/>
    </row>
    <row r="20" spans="1:21" ht="15">
      <c r="A20" s="4">
        <f t="shared" si="1"/>
        <v>19</v>
      </c>
      <c r="B20" s="5" t="s">
        <v>56</v>
      </c>
      <c r="C20" s="4">
        <v>33</v>
      </c>
      <c r="D20" s="5" t="s">
        <v>57</v>
      </c>
      <c r="E20" s="6">
        <f>1+(1+1)+0+0</f>
        <v>3</v>
      </c>
      <c r="F20" s="6"/>
      <c r="G20" s="6"/>
      <c r="H20" s="6"/>
      <c r="I20" s="6"/>
      <c r="J20" s="6"/>
      <c r="K20" s="6">
        <f>3+1+0+0</f>
        <v>4</v>
      </c>
      <c r="L20" s="6">
        <f>4+1+0+0</f>
        <v>5</v>
      </c>
      <c r="M20" s="6"/>
      <c r="N20" s="6"/>
      <c r="O20" s="6"/>
      <c r="P20" s="6"/>
      <c r="Q20" s="6"/>
      <c r="R20" s="6"/>
      <c r="S20" s="6"/>
      <c r="T20" s="7">
        <f t="shared" si="0"/>
        <v>12</v>
      </c>
      <c r="U20" s="8"/>
    </row>
    <row r="21" spans="1:21" ht="15">
      <c r="A21" s="4">
        <f t="shared" si="1"/>
        <v>20</v>
      </c>
      <c r="B21" s="5" t="s">
        <v>58</v>
      </c>
      <c r="C21" s="4">
        <v>43</v>
      </c>
      <c r="D21" s="5" t="s">
        <v>59</v>
      </c>
      <c r="E21" s="6"/>
      <c r="F21" s="6"/>
      <c r="G21" s="6"/>
      <c r="H21" s="6"/>
      <c r="I21" s="6">
        <f>2+9+0+0</f>
        <v>11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11</v>
      </c>
      <c r="U21" s="8"/>
    </row>
    <row r="22" spans="1:21" ht="15">
      <c r="A22" s="4">
        <f t="shared" si="1"/>
        <v>21</v>
      </c>
      <c r="B22" s="5" t="s">
        <v>60</v>
      </c>
      <c r="C22" s="4">
        <v>35</v>
      </c>
      <c r="D22" s="5" t="s">
        <v>61</v>
      </c>
      <c r="E22" s="6"/>
      <c r="F22" s="6"/>
      <c r="G22" s="6"/>
      <c r="H22" s="6">
        <f>4+(5+1)+0+0</f>
        <v>10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0"/>
        <v>10</v>
      </c>
      <c r="U22" s="8"/>
    </row>
    <row r="23" spans="1:21" ht="15">
      <c r="A23" s="4">
        <v>21</v>
      </c>
      <c r="B23" s="5" t="s">
        <v>62</v>
      </c>
      <c r="C23" s="4">
        <v>35</v>
      </c>
      <c r="D23" s="5" t="s">
        <v>63</v>
      </c>
      <c r="E23" s="6"/>
      <c r="F23" s="6"/>
      <c r="G23" s="6"/>
      <c r="H23" s="6"/>
      <c r="I23" s="6">
        <f>1+9+0+0</f>
        <v>10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0"/>
        <v>10</v>
      </c>
      <c r="U23" s="8"/>
    </row>
    <row r="24" spans="1:21" ht="15">
      <c r="A24" s="4">
        <v>21</v>
      </c>
      <c r="B24" s="5" t="s">
        <v>64</v>
      </c>
      <c r="C24" s="4">
        <v>37</v>
      </c>
      <c r="D24" s="5" t="s">
        <v>65</v>
      </c>
      <c r="E24" s="6"/>
      <c r="F24" s="6"/>
      <c r="G24" s="6"/>
      <c r="H24" s="6"/>
      <c r="I24" s="6"/>
      <c r="J24" s="6"/>
      <c r="K24" s="6"/>
      <c r="L24" s="6">
        <f>9+1+0+0</f>
        <v>10</v>
      </c>
      <c r="M24" s="6"/>
      <c r="N24" s="6"/>
      <c r="O24" s="6"/>
      <c r="P24" s="6"/>
      <c r="Q24" s="6"/>
      <c r="R24" s="6"/>
      <c r="S24" s="6"/>
      <c r="T24" s="7">
        <f t="shared" si="0"/>
        <v>10</v>
      </c>
      <c r="U24" s="8"/>
    </row>
    <row r="25" spans="1:21" ht="15">
      <c r="A25" s="4">
        <v>24</v>
      </c>
      <c r="B25" s="5" t="s">
        <v>66</v>
      </c>
      <c r="C25" s="4">
        <v>32</v>
      </c>
      <c r="D25" s="5" t="s">
        <v>67</v>
      </c>
      <c r="E25" s="6"/>
      <c r="F25" s="6"/>
      <c r="G25" s="6"/>
      <c r="H25" s="6"/>
      <c r="I25" s="6"/>
      <c r="J25" s="6"/>
      <c r="K25" s="6"/>
      <c r="L25" s="6">
        <f>8+1+0+0</f>
        <v>9</v>
      </c>
      <c r="M25" s="6"/>
      <c r="N25" s="6"/>
      <c r="O25" s="6"/>
      <c r="P25" s="6"/>
      <c r="Q25" s="6"/>
      <c r="R25" s="6"/>
      <c r="S25" s="6"/>
      <c r="T25" s="7">
        <f t="shared" si="0"/>
        <v>9</v>
      </c>
      <c r="U25" s="8"/>
    </row>
    <row r="26" spans="1:21" ht="15">
      <c r="A26" s="4">
        <f aca="true" t="shared" si="2" ref="A26:A27">A25+1</f>
        <v>25</v>
      </c>
      <c r="B26" s="5" t="s">
        <v>68</v>
      </c>
      <c r="C26" s="4">
        <v>37</v>
      </c>
      <c r="D26" s="5" t="s">
        <v>69</v>
      </c>
      <c r="E26" s="6"/>
      <c r="F26" s="6"/>
      <c r="G26" s="6"/>
      <c r="H26" s="6"/>
      <c r="I26" s="6"/>
      <c r="J26" s="6"/>
      <c r="K26" s="6"/>
      <c r="L26" s="6">
        <f>6+1+0+0</f>
        <v>7</v>
      </c>
      <c r="M26" s="6"/>
      <c r="N26" s="6"/>
      <c r="O26" s="6"/>
      <c r="P26" s="6"/>
      <c r="Q26" s="6"/>
      <c r="R26" s="6"/>
      <c r="S26" s="6"/>
      <c r="T26" s="7">
        <f t="shared" si="0"/>
        <v>7</v>
      </c>
      <c r="U26" s="8"/>
    </row>
    <row r="27" spans="1:21" ht="15">
      <c r="A27" s="4">
        <f t="shared" si="2"/>
        <v>26</v>
      </c>
      <c r="B27" s="5" t="s">
        <v>70</v>
      </c>
      <c r="C27" s="4">
        <v>32</v>
      </c>
      <c r="D27" s="5" t="s">
        <v>71</v>
      </c>
      <c r="E27" s="6">
        <f>4+(1+1)+0+0</f>
        <v>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0"/>
        <v>6</v>
      </c>
      <c r="U27" s="8"/>
    </row>
    <row r="28" spans="1:21" ht="15">
      <c r="A28" s="4">
        <v>26</v>
      </c>
      <c r="B28" s="5" t="s">
        <v>72</v>
      </c>
      <c r="C28" s="4">
        <v>43</v>
      </c>
      <c r="D28" s="5" t="s">
        <v>73</v>
      </c>
      <c r="E28" s="6"/>
      <c r="F28" s="6"/>
      <c r="G28" s="6"/>
      <c r="H28" s="6"/>
      <c r="I28" s="6"/>
      <c r="J28" s="6"/>
      <c r="K28" s="6"/>
      <c r="L28" s="6">
        <f>5+1+0+0</f>
        <v>6</v>
      </c>
      <c r="M28" s="6"/>
      <c r="N28" s="6"/>
      <c r="O28" s="6"/>
      <c r="P28" s="6"/>
      <c r="Q28" s="6"/>
      <c r="R28" s="6"/>
      <c r="S28" s="6"/>
      <c r="T28" s="7">
        <f t="shared" si="0"/>
        <v>6</v>
      </c>
      <c r="U28" s="8"/>
    </row>
    <row r="29" spans="1:21" ht="15">
      <c r="A29" s="4">
        <v>28</v>
      </c>
      <c r="B29" s="5" t="s">
        <v>74</v>
      </c>
      <c r="C29" s="4">
        <v>33</v>
      </c>
      <c r="D29" s="5" t="s">
        <v>75</v>
      </c>
      <c r="E29" s="6"/>
      <c r="F29" s="6"/>
      <c r="G29" s="6"/>
      <c r="H29" s="6"/>
      <c r="I29" s="6"/>
      <c r="J29" s="6"/>
      <c r="K29" s="6"/>
      <c r="L29" s="6">
        <f>4+1+0+0</f>
        <v>5</v>
      </c>
      <c r="M29" s="6"/>
      <c r="N29" s="6"/>
      <c r="O29" s="6"/>
      <c r="P29" s="6"/>
      <c r="Q29" s="6"/>
      <c r="R29" s="6"/>
      <c r="S29" s="6"/>
      <c r="T29" s="7">
        <f t="shared" si="0"/>
        <v>5</v>
      </c>
      <c r="U29" s="8"/>
    </row>
    <row r="30" spans="1:21" ht="15">
      <c r="A30" s="4">
        <f aca="true" t="shared" si="3" ref="A30:A31">A29+1</f>
        <v>29</v>
      </c>
      <c r="B30" s="5" t="s">
        <v>76</v>
      </c>
      <c r="C30" s="4">
        <v>30</v>
      </c>
      <c r="D30" s="5" t="s">
        <v>77</v>
      </c>
      <c r="E30" s="6"/>
      <c r="F30" s="6"/>
      <c r="G30" s="6"/>
      <c r="H30" s="6"/>
      <c r="I30" s="6"/>
      <c r="J30" s="6"/>
      <c r="K30" s="6">
        <f>2+1+0+0</f>
        <v>3</v>
      </c>
      <c r="L30" s="6">
        <f>1+1+0+0</f>
        <v>2</v>
      </c>
      <c r="M30" s="6"/>
      <c r="N30" s="6"/>
      <c r="O30" s="6"/>
      <c r="P30" s="6"/>
      <c r="Q30" s="6"/>
      <c r="R30" s="6"/>
      <c r="S30" s="6"/>
      <c r="T30" s="7">
        <f t="shared" si="0"/>
        <v>5</v>
      </c>
      <c r="U30" s="8"/>
    </row>
    <row r="31" spans="1:21" ht="15">
      <c r="A31" s="4">
        <f t="shared" si="3"/>
        <v>30</v>
      </c>
      <c r="B31" s="5" t="s">
        <v>78</v>
      </c>
      <c r="C31" s="4">
        <v>39</v>
      </c>
      <c r="D31" s="5" t="s">
        <v>79</v>
      </c>
      <c r="E31" s="6"/>
      <c r="F31" s="6"/>
      <c r="G31" s="6"/>
      <c r="H31" s="6"/>
      <c r="I31" s="6"/>
      <c r="J31" s="6"/>
      <c r="K31" s="6"/>
      <c r="L31" s="6">
        <f>3+1+0+0</f>
        <v>4</v>
      </c>
      <c r="M31" s="6"/>
      <c r="N31" s="6"/>
      <c r="O31" s="6"/>
      <c r="P31" s="6"/>
      <c r="Q31" s="6"/>
      <c r="R31" s="6"/>
      <c r="S31" s="6"/>
      <c r="T31" s="7">
        <f t="shared" si="0"/>
        <v>4</v>
      </c>
      <c r="U31" s="8"/>
    </row>
    <row r="32" spans="1:21" ht="15">
      <c r="A32" s="4">
        <v>30</v>
      </c>
      <c r="B32" s="5" t="s">
        <v>80</v>
      </c>
      <c r="C32" s="4">
        <v>32</v>
      </c>
      <c r="D32" s="5" t="s">
        <v>81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f>1+3+0+0</f>
        <v>4</v>
      </c>
      <c r="S32" s="6"/>
      <c r="T32" s="7">
        <f t="shared" si="0"/>
        <v>4</v>
      </c>
      <c r="U32" s="8"/>
    </row>
    <row r="33" spans="1:21" ht="15">
      <c r="A33" s="4">
        <v>30</v>
      </c>
      <c r="B33" s="5" t="s">
        <v>82</v>
      </c>
      <c r="C33" s="4">
        <v>35</v>
      </c>
      <c r="D33" s="5" t="s">
        <v>83</v>
      </c>
      <c r="E33" s="6"/>
      <c r="F33" s="6"/>
      <c r="G33" s="6"/>
      <c r="H33" s="6"/>
      <c r="I33" s="6"/>
      <c r="J33" s="6"/>
      <c r="K33" s="6"/>
      <c r="L33" s="6">
        <f>3+1+0+0</f>
        <v>4</v>
      </c>
      <c r="M33" s="6"/>
      <c r="N33" s="6"/>
      <c r="O33" s="6"/>
      <c r="P33" s="6"/>
      <c r="Q33" s="6"/>
      <c r="R33" s="6"/>
      <c r="S33" s="6"/>
      <c r="T33" s="7">
        <f t="shared" si="0"/>
        <v>4</v>
      </c>
      <c r="U33" s="8"/>
    </row>
    <row r="34" spans="1:21" ht="15">
      <c r="A34" s="4">
        <v>33</v>
      </c>
      <c r="B34" s="5" t="s">
        <v>84</v>
      </c>
      <c r="C34" s="4">
        <v>40</v>
      </c>
      <c r="D34" s="5" t="s">
        <v>85</v>
      </c>
      <c r="E34" s="6"/>
      <c r="F34" s="6"/>
      <c r="G34" s="6"/>
      <c r="H34" s="6"/>
      <c r="I34" s="6"/>
      <c r="J34" s="6"/>
      <c r="K34" s="6"/>
      <c r="L34" s="6">
        <f>2+1+0+0</f>
        <v>3</v>
      </c>
      <c r="M34" s="6"/>
      <c r="N34" s="6"/>
      <c r="O34" s="6"/>
      <c r="P34" s="6"/>
      <c r="Q34" s="6"/>
      <c r="R34" s="6"/>
      <c r="S34" s="6"/>
      <c r="T34" s="7">
        <f t="shared" si="0"/>
        <v>3</v>
      </c>
      <c r="U34" s="8"/>
    </row>
    <row r="35" spans="1:21" ht="15">
      <c r="A35" s="4">
        <v>33</v>
      </c>
      <c r="B35" s="5" t="s">
        <v>86</v>
      </c>
      <c r="C35" s="4">
        <v>34</v>
      </c>
      <c r="D35" s="5" t="s">
        <v>87</v>
      </c>
      <c r="E35" s="6"/>
      <c r="F35" s="6"/>
      <c r="G35" s="6"/>
      <c r="H35" s="6"/>
      <c r="I35" s="6"/>
      <c r="J35" s="6"/>
      <c r="K35" s="6"/>
      <c r="L35" s="6"/>
      <c r="M35" s="6">
        <f>2+1+0+0</f>
        <v>3</v>
      </c>
      <c r="N35" s="6"/>
      <c r="O35" s="6"/>
      <c r="P35" s="6"/>
      <c r="Q35" s="6"/>
      <c r="R35" s="6"/>
      <c r="S35" s="6"/>
      <c r="T35" s="7">
        <f t="shared" si="0"/>
        <v>3</v>
      </c>
      <c r="U35" s="8"/>
    </row>
    <row r="36" spans="1:21" ht="15">
      <c r="A36" s="4">
        <v>33</v>
      </c>
      <c r="B36" s="5" t="s">
        <v>88</v>
      </c>
      <c r="C36" s="4">
        <v>30</v>
      </c>
      <c r="D36" s="5" t="s">
        <v>89</v>
      </c>
      <c r="E36" s="6"/>
      <c r="F36" s="6"/>
      <c r="G36" s="6"/>
      <c r="H36" s="6"/>
      <c r="I36" s="6"/>
      <c r="J36" s="6"/>
      <c r="K36" s="6"/>
      <c r="L36" s="6">
        <f>2+1+0+0</f>
        <v>3</v>
      </c>
      <c r="M36" s="6"/>
      <c r="N36" s="6"/>
      <c r="O36" s="6"/>
      <c r="P36" s="6"/>
      <c r="Q36" s="6"/>
      <c r="R36" s="6"/>
      <c r="S36" s="6"/>
      <c r="T36" s="7">
        <f t="shared" si="0"/>
        <v>3</v>
      </c>
      <c r="U36" s="8"/>
    </row>
    <row r="37" spans="1:21" ht="15">
      <c r="A37" s="4">
        <v>36</v>
      </c>
      <c r="B37" s="5" t="s">
        <v>90</v>
      </c>
      <c r="C37" s="4">
        <v>33</v>
      </c>
      <c r="D37" s="5" t="s">
        <v>91</v>
      </c>
      <c r="E37" s="6"/>
      <c r="F37" s="6"/>
      <c r="G37" s="6"/>
      <c r="H37" s="6"/>
      <c r="I37" s="6"/>
      <c r="J37" s="6"/>
      <c r="K37" s="6"/>
      <c r="L37" s="6"/>
      <c r="M37" s="6">
        <f>1+1+0+0</f>
        <v>2</v>
      </c>
      <c r="N37" s="6"/>
      <c r="O37" s="6"/>
      <c r="P37" s="6"/>
      <c r="Q37" s="6"/>
      <c r="R37" s="6"/>
      <c r="S37" s="6"/>
      <c r="T37" s="7">
        <f t="shared" si="0"/>
        <v>2</v>
      </c>
      <c r="U37" s="8"/>
    </row>
    <row r="38" spans="1:21" ht="15">
      <c r="A38" s="4">
        <f aca="true" t="shared" si="4" ref="A38:A39">A37+1</f>
        <v>37</v>
      </c>
      <c r="B38" s="5" t="s">
        <v>92</v>
      </c>
      <c r="C38" s="4">
        <v>35</v>
      </c>
      <c r="D38" s="5" t="s">
        <v>93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f>1+1+0+0</f>
        <v>2</v>
      </c>
      <c r="Q38" s="6"/>
      <c r="R38" s="6"/>
      <c r="S38" s="6"/>
      <c r="T38" s="7">
        <f t="shared" si="0"/>
        <v>2</v>
      </c>
      <c r="U38" s="8"/>
    </row>
    <row r="39" spans="1:21" ht="15">
      <c r="A39" s="4">
        <f t="shared" si="4"/>
        <v>38</v>
      </c>
      <c r="B39" s="5" t="s">
        <v>94</v>
      </c>
      <c r="C39" s="4">
        <v>40</v>
      </c>
      <c r="D39" s="5" t="s">
        <v>95</v>
      </c>
      <c r="E39" s="6"/>
      <c r="F39" s="6"/>
      <c r="G39" s="6">
        <v>1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>
        <f t="shared" si="0"/>
        <v>1</v>
      </c>
      <c r="U39" s="8"/>
    </row>
    <row r="40" spans="1:21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</sheetData>
  <sheetProtection selectLockedCells="1" selectUnlockedCells="1"/>
  <autoFilter ref="B1:T39"/>
  <printOptions/>
  <pageMargins left="0.25" right="0.25" top="0.3" bottom="0.3" header="0.5118110236220472" footer="0.5118110236220472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Bjorklund</cp:lastModifiedBy>
  <cp:lastPrinted>2017-07-10T09:31:38Z</cp:lastPrinted>
  <dcterms:created xsi:type="dcterms:W3CDTF">2005-08-14T14:10:21Z</dcterms:created>
  <dcterms:modified xsi:type="dcterms:W3CDTF">2021-12-06T07:55:12Z</dcterms:modified>
  <cp:category/>
  <cp:version/>
  <cp:contentType/>
  <cp:contentStatus/>
  <cp:revision>43</cp:revision>
</cp:coreProperties>
</file>