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65521" windowWidth="1377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Robert Sagulin</author>
  </authors>
  <commentList>
    <comment ref="G1" authorId="0">
      <text>
        <r>
          <rPr>
            <b/>
            <sz val="9"/>
            <rFont val="Tahoma"/>
            <family val="2"/>
          </rPr>
          <t>Robert Sagulin:</t>
        </r>
        <r>
          <rPr>
            <sz val="9"/>
            <rFont val="Tahoma"/>
            <family val="2"/>
          </rPr>
          <t xml:space="preserve">
Pallplatspoäng totalt i totallistan eller per etapp i totallistan (endast ett aternativ och då väljs det med högsta) poängen) </t>
        </r>
      </text>
    </comment>
    <comment ref="V3" authorId="0">
      <text>
        <r>
          <rPr>
            <b/>
            <sz val="9"/>
            <rFont val="Tahoma"/>
            <family val="0"/>
          </rPr>
          <t>Robert Sagulin:</t>
        </r>
        <r>
          <rPr>
            <sz val="9"/>
            <rFont val="Tahoma"/>
            <family val="0"/>
          </rPr>
          <t xml:space="preserve">
Kolfiberrodret och NSS Skärgårdsregatta</t>
        </r>
      </text>
    </comment>
  </commentList>
</comments>
</file>

<file path=xl/sharedStrings.xml><?xml version="1.0" encoding="utf-8"?>
<sst xmlns="http://schemas.openxmlformats.org/spreadsheetml/2006/main" count="137" uniqueCount="132">
  <si>
    <t>Plac</t>
  </si>
  <si>
    <t>Fot</t>
  </si>
  <si>
    <t>Rorsman</t>
  </si>
  <si>
    <t>Summa</t>
  </si>
  <si>
    <t>Arkö Runt</t>
  </si>
  <si>
    <t>Övriga SSF-seglingar</t>
  </si>
  <si>
    <t>Gullviverallyt</t>
  </si>
  <si>
    <t xml:space="preserve">Hyundai Cup </t>
  </si>
  <si>
    <t>Båtnamn</t>
  </si>
  <si>
    <t>Tjörn Runt</t>
  </si>
  <si>
    <t>Åland Race (TRBS)</t>
  </si>
  <si>
    <t>IFOR</t>
  </si>
  <si>
    <t>Seapilot2star (shorthand)</t>
  </si>
  <si>
    <t>Nordic Yacht Race (shorthand)</t>
  </si>
  <si>
    <t xml:space="preserve">Sandhamn Open Hav </t>
  </si>
  <si>
    <t>Lidingö Runt</t>
  </si>
  <si>
    <t>Ornö Runt</t>
  </si>
  <si>
    <t>Frykisregattan 1</t>
  </si>
  <si>
    <t>Frykisregattan 2</t>
  </si>
  <si>
    <t>Linjettmästerskapen</t>
  </si>
  <si>
    <t>Byxelkroken</t>
  </si>
  <si>
    <t>SYK Kräftkör (Datacom Cup)</t>
  </si>
  <si>
    <t>Dreamline One</t>
  </si>
  <si>
    <t>Lagerström</t>
  </si>
  <si>
    <t>Amorina</t>
  </si>
  <si>
    <t>Montalvo</t>
  </si>
  <si>
    <t>Abalone</t>
  </si>
  <si>
    <t>Edström</t>
  </si>
  <si>
    <t>Sparrwardt</t>
  </si>
  <si>
    <t>Alapocas</t>
  </si>
  <si>
    <t>Nordström</t>
  </si>
  <si>
    <t>Lindbäck</t>
  </si>
  <si>
    <t>Felicia</t>
  </si>
  <si>
    <t>Bindzau</t>
  </si>
  <si>
    <t>Berglund</t>
  </si>
  <si>
    <t>Hellevi</t>
  </si>
  <si>
    <t>Sundin</t>
  </si>
  <si>
    <t>SeaU</t>
  </si>
  <si>
    <t>Serenity</t>
  </si>
  <si>
    <t>AqWaNet</t>
  </si>
  <si>
    <t>Karlsson</t>
  </si>
  <si>
    <t>Svensson</t>
  </si>
  <si>
    <t>Aurelia</t>
  </si>
  <si>
    <t>Merlin</t>
  </si>
  <si>
    <t>Sagulin</t>
  </si>
  <si>
    <t>Granström</t>
  </si>
  <si>
    <t>Augusta</t>
  </si>
  <si>
    <t>Anemona</t>
  </si>
  <si>
    <t>Alva</t>
  </si>
  <si>
    <t>Pilfalk</t>
  </si>
  <si>
    <t>Liljegren</t>
  </si>
  <si>
    <t>Femelles</t>
  </si>
  <si>
    <t>Starbo</t>
  </si>
  <si>
    <t>Blåsut</t>
  </si>
  <si>
    <t>Contessa</t>
  </si>
  <si>
    <t>Gustavsson</t>
  </si>
  <si>
    <t>Alina</t>
  </si>
  <si>
    <t>Björklund</t>
  </si>
  <si>
    <t>Rurling</t>
  </si>
  <si>
    <t>Tjorven</t>
  </si>
  <si>
    <t xml:space="preserve"> ÅFOR SRS</t>
  </si>
  <si>
    <t>Shere Kahn</t>
  </si>
  <si>
    <t>Zorina3</t>
  </si>
  <si>
    <t>Cleasson</t>
  </si>
  <si>
    <t>Wild</t>
  </si>
  <si>
    <t>Forslund</t>
  </si>
  <si>
    <t>Storscha</t>
  </si>
  <si>
    <t>Lindgren</t>
  </si>
  <si>
    <t>Nordberg</t>
  </si>
  <si>
    <t>DaCpo</t>
  </si>
  <si>
    <t>Seacilia</t>
  </si>
  <si>
    <t>Edvardsson</t>
  </si>
  <si>
    <t>Wahlgren</t>
  </si>
  <si>
    <t>Maristella</t>
  </si>
  <si>
    <t>Hugemark</t>
  </si>
  <si>
    <t>Eowyn</t>
  </si>
  <si>
    <t>Collen</t>
  </si>
  <si>
    <t>Collina</t>
  </si>
  <si>
    <t>Engdahl</t>
  </si>
  <si>
    <t>Lady</t>
  </si>
  <si>
    <t>Redelius</t>
  </si>
  <si>
    <t>LaTercera</t>
  </si>
  <si>
    <t>Parrow</t>
  </si>
  <si>
    <t>Linnea</t>
  </si>
  <si>
    <t>Hjorter/Lindgren</t>
  </si>
  <si>
    <t>Rosetta</t>
  </si>
  <si>
    <t>Ekberg</t>
  </si>
  <si>
    <t>Rosette</t>
  </si>
  <si>
    <t>Bjerneling</t>
  </si>
  <si>
    <t>MissLi</t>
  </si>
  <si>
    <t>Ingemarsson</t>
  </si>
  <si>
    <t>Anniara</t>
  </si>
  <si>
    <t>Borg</t>
  </si>
  <si>
    <t>Anna</t>
  </si>
  <si>
    <t>Ivarsson</t>
  </si>
  <si>
    <t>Andrina</t>
  </si>
  <si>
    <t>Bergman</t>
  </si>
  <si>
    <t>Eleonora</t>
  </si>
  <si>
    <t>Andesson</t>
  </si>
  <si>
    <t>Santana</t>
  </si>
  <si>
    <t>Dannberg</t>
  </si>
  <si>
    <t>Azurina</t>
  </si>
  <si>
    <t>Lindblad</t>
  </si>
  <si>
    <t>Knatte</t>
  </si>
  <si>
    <t>Sundqvist</t>
  </si>
  <si>
    <t>Lova</t>
  </si>
  <si>
    <t>Nerström</t>
  </si>
  <si>
    <t>Sjöbris</t>
  </si>
  <si>
    <t>Holtenius</t>
  </si>
  <si>
    <t>Anissia</t>
  </si>
  <si>
    <t>Fasten</t>
  </si>
  <si>
    <t>Avosetta</t>
  </si>
  <si>
    <t>Smedmark</t>
  </si>
  <si>
    <t>Canlova</t>
  </si>
  <si>
    <t>Själander</t>
  </si>
  <si>
    <t>Aida</t>
  </si>
  <si>
    <t>Wadelius</t>
  </si>
  <si>
    <t>Alma</t>
  </si>
  <si>
    <t>Almgren</t>
  </si>
  <si>
    <t>Nora</t>
  </si>
  <si>
    <t>Wessman</t>
  </si>
  <si>
    <t>Sörling</t>
  </si>
  <si>
    <t>Fiorella</t>
  </si>
  <si>
    <t>Johansson</t>
  </si>
  <si>
    <t>Catira</t>
  </si>
  <si>
    <t>Hansson</t>
  </si>
  <si>
    <t>Flow</t>
  </si>
  <si>
    <t>Schramm</t>
  </si>
  <si>
    <t>Leanne II</t>
  </si>
  <si>
    <t xml:space="preserve">Aliccia </t>
  </si>
  <si>
    <t>Komorowski</t>
  </si>
  <si>
    <t>Allwina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</si>
</sst>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textRotation="45"/>
    </xf>
    <xf numFmtId="0" fontId="4" fillId="0" borderId="0" xfId="0" applyFont="1" applyAlignment="1">
      <alignment textRotation="45"/>
    </xf>
    <xf numFmtId="0" fontId="5" fillId="0" borderId="0" xfId="0" applyFont="1" applyAlignment="1">
      <alignment textRotation="45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2</xdr:row>
      <xdr:rowOff>66675</xdr:rowOff>
    </xdr:from>
    <xdr:ext cx="1619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4067175" y="3429000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15</xdr:row>
      <xdr:rowOff>0</xdr:rowOff>
    </xdr:from>
    <xdr:ext cx="1619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4067175" y="5838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238125</xdr:colOff>
      <xdr:row>21</xdr:row>
      <xdr:rowOff>9525</xdr:rowOff>
    </xdr:from>
    <xdr:ext cx="190500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6696075" y="6991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12</xdr:row>
      <xdr:rowOff>38100</xdr:rowOff>
    </xdr:from>
    <xdr:ext cx="171450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3609975" y="53054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180975</xdr:colOff>
      <xdr:row>0</xdr:row>
      <xdr:rowOff>314325</xdr:rowOff>
    </xdr:from>
    <xdr:ext cx="1552575" cy="276225"/>
    <xdr:sp>
      <xdr:nvSpPr>
        <xdr:cNvPr id="5" name="TextBox 7"/>
        <xdr:cNvSpPr txBox="1">
          <a:spLocks noChangeArrowheads="1"/>
        </xdr:cNvSpPr>
      </xdr:nvSpPr>
      <xdr:spPr>
        <a:xfrm>
          <a:off x="3038475" y="314325"/>
          <a:ext cx="1552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Linjett Cup 2017 - Nov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17</a:t>
          </a:r>
        </a:p>
      </xdr:txBody>
    </xdr:sp>
    <xdr:clientData/>
  </xdr:oneCellAnchor>
  <xdr:oneCellAnchor>
    <xdr:from>
      <xdr:col>6</xdr:col>
      <xdr:colOff>228600</xdr:colOff>
      <xdr:row>13</xdr:row>
      <xdr:rowOff>38100</xdr:rowOff>
    </xdr:from>
    <xdr:ext cx="171450" cy="266700"/>
    <xdr:sp fLocksText="0">
      <xdr:nvSpPr>
        <xdr:cNvPr id="6" name="TextBox 12"/>
        <xdr:cNvSpPr txBox="1">
          <a:spLocks noChangeArrowheads="1"/>
        </xdr:cNvSpPr>
      </xdr:nvSpPr>
      <xdr:spPr>
        <a:xfrm>
          <a:off x="3609975" y="54959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11</xdr:row>
      <xdr:rowOff>38100</xdr:rowOff>
    </xdr:from>
    <xdr:ext cx="171450" cy="266700"/>
    <xdr:sp fLocksText="0">
      <xdr:nvSpPr>
        <xdr:cNvPr id="7" name="TextBox 13"/>
        <xdr:cNvSpPr txBox="1">
          <a:spLocks noChangeArrowheads="1"/>
        </xdr:cNvSpPr>
      </xdr:nvSpPr>
      <xdr:spPr>
        <a:xfrm>
          <a:off x="3609975" y="51149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180975</xdr:colOff>
      <xdr:row>13</xdr:row>
      <xdr:rowOff>0</xdr:rowOff>
    </xdr:from>
    <xdr:ext cx="161925" cy="266700"/>
    <xdr:sp fLocksText="0">
      <xdr:nvSpPr>
        <xdr:cNvPr id="8" name="TextBox 15"/>
        <xdr:cNvSpPr txBox="1">
          <a:spLocks noChangeArrowheads="1"/>
        </xdr:cNvSpPr>
      </xdr:nvSpPr>
      <xdr:spPr>
        <a:xfrm>
          <a:off x="4362450" y="5457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180975</xdr:colOff>
      <xdr:row>13</xdr:row>
      <xdr:rowOff>0</xdr:rowOff>
    </xdr:from>
    <xdr:ext cx="161925" cy="266700"/>
    <xdr:sp fLocksText="0">
      <xdr:nvSpPr>
        <xdr:cNvPr id="9" name="TextBox 16"/>
        <xdr:cNvSpPr txBox="1">
          <a:spLocks noChangeArrowheads="1"/>
        </xdr:cNvSpPr>
      </xdr:nvSpPr>
      <xdr:spPr>
        <a:xfrm>
          <a:off x="4067175" y="54578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view="pageLayout" zoomScale="110" zoomScaleNormal="75" zoomScalePageLayoutView="11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16.7109375" style="0" customWidth="1"/>
    <col min="3" max="3" width="6.28125" style="0" customWidth="1"/>
    <col min="4" max="4" width="16.140625" style="0" customWidth="1"/>
    <col min="5" max="5" width="3.7109375" style="0" customWidth="1"/>
    <col min="6" max="6" width="4.140625" style="0" customWidth="1"/>
    <col min="7" max="7" width="3.8515625" style="0" customWidth="1"/>
    <col min="8" max="8" width="3.7109375" style="0" customWidth="1"/>
    <col min="9" max="10" width="4.421875" style="0" customWidth="1"/>
    <col min="11" max="21" width="3.7109375" style="0" customWidth="1"/>
    <col min="22" max="22" width="6.7109375" style="0" customWidth="1"/>
  </cols>
  <sheetData>
    <row r="1" spans="1:24" s="1" customFormat="1" ht="249.75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6</v>
      </c>
      <c r="F1" s="2" t="s">
        <v>15</v>
      </c>
      <c r="G1" s="2" t="s">
        <v>12</v>
      </c>
      <c r="H1" s="2" t="s">
        <v>16</v>
      </c>
      <c r="I1" s="2" t="s">
        <v>14</v>
      </c>
      <c r="J1" s="2" t="s">
        <v>17</v>
      </c>
      <c r="K1" s="2" t="s">
        <v>11</v>
      </c>
      <c r="L1" s="2" t="s">
        <v>60</v>
      </c>
      <c r="M1" s="2" t="s">
        <v>19</v>
      </c>
      <c r="N1" s="2" t="s">
        <v>18</v>
      </c>
      <c r="O1" s="2" t="s">
        <v>9</v>
      </c>
      <c r="P1" s="2" t="s">
        <v>21</v>
      </c>
      <c r="Q1" s="2" t="s">
        <v>7</v>
      </c>
      <c r="R1" s="2" t="s">
        <v>4</v>
      </c>
      <c r="S1" s="2" t="s">
        <v>13</v>
      </c>
      <c r="T1" s="2" t="s">
        <v>20</v>
      </c>
      <c r="U1" s="2" t="s">
        <v>10</v>
      </c>
      <c r="V1" s="2" t="s">
        <v>5</v>
      </c>
      <c r="W1" s="2" t="s">
        <v>3</v>
      </c>
      <c r="X1" s="3"/>
    </row>
    <row r="2" spans="1:24" ht="15">
      <c r="A2" s="4">
        <v>1</v>
      </c>
      <c r="B2" s="5" t="s">
        <v>29</v>
      </c>
      <c r="C2" s="4">
        <v>33</v>
      </c>
      <c r="D2" s="5" t="s">
        <v>30</v>
      </c>
      <c r="E2" s="7"/>
      <c r="F2" s="7">
        <f>SUM(5+1)</f>
        <v>6</v>
      </c>
      <c r="G2" s="7">
        <f>SUM(10+9+6+1)</f>
        <v>26</v>
      </c>
      <c r="H2" s="7">
        <f>SUM(4+1+3)</f>
        <v>8</v>
      </c>
      <c r="I2" s="7"/>
      <c r="J2" s="7">
        <f>SUM(3+1)</f>
        <v>4</v>
      </c>
      <c r="K2" s="7">
        <f>SUM(1+1)</f>
        <v>2</v>
      </c>
      <c r="L2" s="7">
        <f>SUM(7+9)</f>
        <v>16</v>
      </c>
      <c r="M2" s="7">
        <f>SUM(33+1)</f>
        <v>34</v>
      </c>
      <c r="N2" s="7">
        <f>SUM(6+1)</f>
        <v>7</v>
      </c>
      <c r="O2" s="7"/>
      <c r="P2" s="7"/>
      <c r="Q2" s="7">
        <f>SUM(5+1)</f>
        <v>6</v>
      </c>
      <c r="R2" s="7"/>
      <c r="S2" s="7"/>
      <c r="T2" s="7"/>
      <c r="U2" s="7">
        <f>SUM(3+5)</f>
        <v>8</v>
      </c>
      <c r="V2" s="7"/>
      <c r="W2" s="9">
        <f>SUM(F2:V2)</f>
        <v>117</v>
      </c>
      <c r="X2" s="6"/>
    </row>
    <row r="3" spans="1:24" ht="15">
      <c r="A3" s="4">
        <v>2</v>
      </c>
      <c r="B3" s="5" t="s">
        <v>38</v>
      </c>
      <c r="C3" s="4">
        <v>33</v>
      </c>
      <c r="D3" s="5" t="s">
        <v>130</v>
      </c>
      <c r="E3" s="7"/>
      <c r="F3" s="7"/>
      <c r="G3" s="7">
        <f>SUM(8+9+3+1)</f>
        <v>21</v>
      </c>
      <c r="H3" s="7"/>
      <c r="I3" s="7"/>
      <c r="J3" s="7">
        <f>SUM(4+1)</f>
        <v>5</v>
      </c>
      <c r="K3" s="7">
        <f>SUM(3+1)</f>
        <v>4</v>
      </c>
      <c r="L3" s="7">
        <f>SUM(9+9+3)</f>
        <v>21</v>
      </c>
      <c r="M3" s="7">
        <f>SUM(34+1)</f>
        <v>35</v>
      </c>
      <c r="N3" s="7">
        <f>SUM(3+1)</f>
        <v>4</v>
      </c>
      <c r="O3" s="7"/>
      <c r="P3" s="7"/>
      <c r="Q3" s="7"/>
      <c r="R3" s="7"/>
      <c r="S3" s="7"/>
      <c r="T3" s="7"/>
      <c r="U3" s="7">
        <f>SUM(4+5+3)</f>
        <v>12</v>
      </c>
      <c r="V3" s="7">
        <f>SUM(1+5+3+2+1)</f>
        <v>12</v>
      </c>
      <c r="W3" s="8">
        <f>SUM(F3:V3)</f>
        <v>114</v>
      </c>
      <c r="X3" s="6"/>
    </row>
    <row r="4" spans="1:24" ht="15">
      <c r="A4" s="4">
        <v>3</v>
      </c>
      <c r="B4" s="5" t="s">
        <v>131</v>
      </c>
      <c r="C4" s="4">
        <v>33</v>
      </c>
      <c r="D4" s="5" t="s">
        <v>28</v>
      </c>
      <c r="E4" s="7"/>
      <c r="F4" s="7">
        <f>SUM(6+1)</f>
        <v>7</v>
      </c>
      <c r="G4" s="7">
        <f>SUM(11+9+6+1)</f>
        <v>27</v>
      </c>
      <c r="H4" s="7">
        <f>SUM(1)</f>
        <v>1</v>
      </c>
      <c r="I4" s="7"/>
      <c r="J4" s="7"/>
      <c r="K4" s="7"/>
      <c r="L4" s="7">
        <f>SUM(10+9+3)</f>
        <v>22</v>
      </c>
      <c r="M4" s="7">
        <f>SUM(40+1+3+5)</f>
        <v>49</v>
      </c>
      <c r="N4" s="7"/>
      <c r="O4" s="7"/>
      <c r="P4" s="7"/>
      <c r="Q4" s="7"/>
      <c r="R4" s="7"/>
      <c r="S4" s="7"/>
      <c r="T4" s="7"/>
      <c r="U4" s="7">
        <f>SUM(2+5)</f>
        <v>7</v>
      </c>
      <c r="V4" s="7"/>
      <c r="W4" s="8">
        <f>SUM(E4:V4)</f>
        <v>113</v>
      </c>
      <c r="X4" s="6"/>
    </row>
    <row r="5" spans="1:24" ht="15">
      <c r="A5" s="4">
        <v>4</v>
      </c>
      <c r="B5" s="5" t="s">
        <v>32</v>
      </c>
      <c r="C5" s="4">
        <v>32</v>
      </c>
      <c r="D5" s="5" t="s">
        <v>31</v>
      </c>
      <c r="E5" s="7"/>
      <c r="F5" s="7">
        <f>SUM(4+1)</f>
        <v>5</v>
      </c>
      <c r="G5" s="7">
        <f>SUM(6+9+3+1)</f>
        <v>19</v>
      </c>
      <c r="H5" s="7">
        <f>SUM(3+1+1)</f>
        <v>5</v>
      </c>
      <c r="I5" s="7"/>
      <c r="J5" s="7"/>
      <c r="K5" s="7">
        <f>SUM(2+1)</f>
        <v>3</v>
      </c>
      <c r="L5" s="7">
        <f>SUM(11+9+3)</f>
        <v>23</v>
      </c>
      <c r="M5" s="7">
        <f>SUM(35+1)</f>
        <v>36</v>
      </c>
      <c r="N5" s="7">
        <f>SUM(5+1)</f>
        <v>6</v>
      </c>
      <c r="O5" s="7"/>
      <c r="P5" s="7"/>
      <c r="Q5" s="7"/>
      <c r="R5" s="7"/>
      <c r="S5" s="7">
        <f>SUM(1+1+1)</f>
        <v>3</v>
      </c>
      <c r="T5" s="7"/>
      <c r="U5" s="7">
        <f>SUM(5+5+3)</f>
        <v>13</v>
      </c>
      <c r="V5" s="7"/>
      <c r="W5" s="8">
        <f>SUM(F5:V5)</f>
        <v>113</v>
      </c>
      <c r="X5" s="15"/>
    </row>
    <row r="6" spans="1:24" ht="15">
      <c r="A6" s="4">
        <v>5</v>
      </c>
      <c r="B6" s="5" t="s">
        <v>22</v>
      </c>
      <c r="C6" s="4">
        <v>40</v>
      </c>
      <c r="D6" s="5" t="s">
        <v>23</v>
      </c>
      <c r="E6" s="7"/>
      <c r="F6" s="7">
        <f>SUM(9+1+3)</f>
        <v>13</v>
      </c>
      <c r="G6" s="7">
        <f>SUM(5+9+1)</f>
        <v>15</v>
      </c>
      <c r="H6" s="7"/>
      <c r="I6" s="7"/>
      <c r="J6" s="7"/>
      <c r="K6" s="7"/>
      <c r="L6" s="7">
        <f>SUM(5+9)</f>
        <v>14</v>
      </c>
      <c r="M6" s="7">
        <f>SUM(37+1+3)</f>
        <v>41</v>
      </c>
      <c r="N6" s="7"/>
      <c r="O6" s="7"/>
      <c r="P6" s="7"/>
      <c r="Q6" s="7"/>
      <c r="R6" s="7"/>
      <c r="S6" s="7"/>
      <c r="T6" s="7">
        <f>SUM(1+1)</f>
        <v>2</v>
      </c>
      <c r="U6" s="7"/>
      <c r="V6" s="7"/>
      <c r="W6" s="8">
        <f>SUM(E6:V6)</f>
        <v>85</v>
      </c>
      <c r="X6" s="6"/>
    </row>
    <row r="7" spans="1:41" ht="15">
      <c r="A7" s="4">
        <v>6</v>
      </c>
      <c r="B7" s="10" t="s">
        <v>48</v>
      </c>
      <c r="C7" s="11">
        <v>34</v>
      </c>
      <c r="D7" s="10" t="s">
        <v>49</v>
      </c>
      <c r="E7" s="7"/>
      <c r="F7" s="7"/>
      <c r="G7" s="7"/>
      <c r="H7" s="7">
        <f>SUM(5+1+3+3)</f>
        <v>12</v>
      </c>
      <c r="I7" s="7"/>
      <c r="J7" s="7">
        <f>SUM(6+1+5)</f>
        <v>12</v>
      </c>
      <c r="K7" s="7"/>
      <c r="L7" s="7"/>
      <c r="M7" s="7">
        <f>SUM(28+1)</f>
        <v>29</v>
      </c>
      <c r="N7" s="7">
        <f>SUM(7+1+3)</f>
        <v>11</v>
      </c>
      <c r="O7" s="7"/>
      <c r="P7" s="7"/>
      <c r="Q7" s="7"/>
      <c r="R7" s="7"/>
      <c r="S7" s="7"/>
      <c r="T7" s="7"/>
      <c r="U7" s="7"/>
      <c r="V7" s="7"/>
      <c r="W7" s="8">
        <f>SUM(G7:V7)</f>
        <v>64</v>
      </c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</row>
    <row r="8" spans="1:24" ht="15">
      <c r="A8" s="4">
        <v>7</v>
      </c>
      <c r="B8" s="14" t="s">
        <v>64</v>
      </c>
      <c r="C8" s="13">
        <v>33</v>
      </c>
      <c r="D8" s="14" t="s">
        <v>65</v>
      </c>
      <c r="E8" s="7"/>
      <c r="F8" s="7"/>
      <c r="G8" s="7"/>
      <c r="H8" s="7"/>
      <c r="I8" s="7"/>
      <c r="J8" s="7"/>
      <c r="K8" s="7"/>
      <c r="L8" s="7"/>
      <c r="M8" s="7">
        <f>SUM(39+1+3+4)</f>
        <v>47</v>
      </c>
      <c r="N8" s="7"/>
      <c r="O8" s="7"/>
      <c r="P8" s="7"/>
      <c r="Q8" s="7">
        <f>SUM(7+1+6)</f>
        <v>14</v>
      </c>
      <c r="R8" s="7"/>
      <c r="S8" s="7"/>
      <c r="T8" s="7"/>
      <c r="U8" s="7"/>
      <c r="V8" s="7"/>
      <c r="W8" s="7">
        <f>SUM(E8:V8)</f>
        <v>61</v>
      </c>
      <c r="X8" s="6"/>
    </row>
    <row r="9" spans="1:24" ht="15">
      <c r="A9" s="4">
        <v>8</v>
      </c>
      <c r="B9" s="5" t="s">
        <v>37</v>
      </c>
      <c r="C9" s="4">
        <v>35</v>
      </c>
      <c r="D9" s="5" t="s">
        <v>36</v>
      </c>
      <c r="E9" s="7"/>
      <c r="F9" s="7"/>
      <c r="G9" s="7">
        <f>SUM(9+9+6+1)</f>
        <v>25</v>
      </c>
      <c r="H9" s="7"/>
      <c r="I9" s="7"/>
      <c r="J9" s="7"/>
      <c r="K9" s="7"/>
      <c r="L9" s="7"/>
      <c r="M9" s="7">
        <f>SUM(32+1)</f>
        <v>33</v>
      </c>
      <c r="N9" s="7"/>
      <c r="O9" s="7"/>
      <c r="P9" s="7"/>
      <c r="Q9" s="7"/>
      <c r="R9" s="7"/>
      <c r="S9" s="7"/>
      <c r="T9" s="7"/>
      <c r="U9" s="7"/>
      <c r="V9" s="7"/>
      <c r="W9" s="8">
        <f>SUM(G9:V9)</f>
        <v>58</v>
      </c>
      <c r="X9" s="6"/>
    </row>
    <row r="10" spans="1:24" ht="15">
      <c r="A10" s="4">
        <v>9</v>
      </c>
      <c r="B10" s="14" t="s">
        <v>66</v>
      </c>
      <c r="C10" s="13">
        <v>33</v>
      </c>
      <c r="D10" s="14" t="s">
        <v>67</v>
      </c>
      <c r="E10" s="7"/>
      <c r="F10" s="7"/>
      <c r="G10" s="7"/>
      <c r="H10" s="7"/>
      <c r="I10" s="7"/>
      <c r="J10" s="7"/>
      <c r="K10" s="7"/>
      <c r="L10" s="7"/>
      <c r="M10" s="7">
        <f>SUM(38+1+3+3)</f>
        <v>45</v>
      </c>
      <c r="N10" s="7"/>
      <c r="O10" s="7"/>
      <c r="P10" s="7"/>
      <c r="Q10" s="7"/>
      <c r="R10" s="7"/>
      <c r="S10" s="7"/>
      <c r="T10" s="7"/>
      <c r="U10" s="7"/>
      <c r="V10" s="7"/>
      <c r="W10" s="7">
        <f>SUM(E10:V10)</f>
        <v>45</v>
      </c>
      <c r="X10" s="6"/>
    </row>
    <row r="11" spans="1:24" ht="15">
      <c r="A11" s="4">
        <v>10</v>
      </c>
      <c r="B11" s="14" t="s">
        <v>35</v>
      </c>
      <c r="C11" s="13">
        <v>32</v>
      </c>
      <c r="D11" s="14" t="s">
        <v>34</v>
      </c>
      <c r="E11" s="7"/>
      <c r="F11" s="7">
        <f>SUM(1+1)</f>
        <v>2</v>
      </c>
      <c r="G11" s="7"/>
      <c r="H11" s="7">
        <f>SUM(2+1+1)</f>
        <v>4</v>
      </c>
      <c r="I11" s="7"/>
      <c r="J11" s="7">
        <f>SUM(2+1)</f>
        <v>3</v>
      </c>
      <c r="K11" s="7"/>
      <c r="L11" s="7"/>
      <c r="M11" s="7">
        <f>SUM(31+1)</f>
        <v>32</v>
      </c>
      <c r="N11" s="7"/>
      <c r="O11" s="7"/>
      <c r="P11" s="7"/>
      <c r="Q11" s="7"/>
      <c r="R11" s="7"/>
      <c r="S11" s="7"/>
      <c r="T11" s="7"/>
      <c r="U11" s="7"/>
      <c r="V11" s="7"/>
      <c r="W11" s="7">
        <f>SUM(E11:V11)</f>
        <v>41</v>
      </c>
      <c r="X11" s="6"/>
    </row>
    <row r="12" spans="1:24" ht="15">
      <c r="A12" s="4">
        <v>11</v>
      </c>
      <c r="B12" s="14" t="s">
        <v>69</v>
      </c>
      <c r="C12" s="13">
        <v>32</v>
      </c>
      <c r="D12" s="14" t="s">
        <v>68</v>
      </c>
      <c r="E12" s="7"/>
      <c r="F12" s="7"/>
      <c r="G12" s="7"/>
      <c r="H12" s="7"/>
      <c r="I12" s="7"/>
      <c r="J12" s="7"/>
      <c r="K12" s="7"/>
      <c r="L12" s="7"/>
      <c r="M12" s="7">
        <f>SUM(36+1)</f>
        <v>37</v>
      </c>
      <c r="N12" s="7"/>
      <c r="O12" s="7"/>
      <c r="P12" s="7"/>
      <c r="Q12" s="7"/>
      <c r="R12" s="7"/>
      <c r="S12" s="7"/>
      <c r="T12" s="7"/>
      <c r="U12" s="7"/>
      <c r="V12" s="7"/>
      <c r="W12" s="7">
        <f>SUM(E12:V12)</f>
        <v>37</v>
      </c>
      <c r="X12" s="6"/>
    </row>
    <row r="13" spans="1:24" ht="15">
      <c r="A13" s="11">
        <v>12</v>
      </c>
      <c r="B13" s="10" t="s">
        <v>128</v>
      </c>
      <c r="C13" s="11">
        <v>35</v>
      </c>
      <c r="D13" s="10" t="s">
        <v>84</v>
      </c>
      <c r="E13" s="7"/>
      <c r="F13" s="7"/>
      <c r="G13" s="7"/>
      <c r="H13" s="7"/>
      <c r="I13" s="7"/>
      <c r="J13" s="7">
        <f>SUM(5+1+4)</f>
        <v>10</v>
      </c>
      <c r="K13" s="7"/>
      <c r="L13" s="7"/>
      <c r="M13" s="7">
        <f>SUM(21+1)</f>
        <v>22</v>
      </c>
      <c r="N13" s="7">
        <f>SUM(4+1)</f>
        <v>5</v>
      </c>
      <c r="O13" s="7"/>
      <c r="P13" s="7"/>
      <c r="Q13" s="7"/>
      <c r="R13" s="7"/>
      <c r="S13" s="7"/>
      <c r="T13" s="7"/>
      <c r="U13" s="7"/>
      <c r="V13" s="7"/>
      <c r="W13" s="9">
        <f>SUM(E13:V13)</f>
        <v>37</v>
      </c>
      <c r="X13" s="6"/>
    </row>
    <row r="14" spans="1:24" ht="15">
      <c r="A14" s="11">
        <v>13</v>
      </c>
      <c r="B14" s="5" t="s">
        <v>47</v>
      </c>
      <c r="C14" s="4">
        <v>33</v>
      </c>
      <c r="D14" s="5" t="s">
        <v>127</v>
      </c>
      <c r="E14" s="7"/>
      <c r="F14" s="7"/>
      <c r="G14" s="7">
        <f>SUM(1+9+1)</f>
        <v>11</v>
      </c>
      <c r="H14" s="7"/>
      <c r="I14" s="7"/>
      <c r="J14" s="7">
        <f>SUM(1+1)</f>
        <v>2</v>
      </c>
      <c r="K14" s="7"/>
      <c r="L14" s="7"/>
      <c r="M14" s="7">
        <f>SUM(20+1)</f>
        <v>21</v>
      </c>
      <c r="N14" s="7">
        <f>SUM(2+1)</f>
        <v>3</v>
      </c>
      <c r="O14" s="7"/>
      <c r="P14" s="7"/>
      <c r="Q14" s="7"/>
      <c r="R14" s="7"/>
      <c r="S14" s="7"/>
      <c r="T14" s="7"/>
      <c r="U14" s="7"/>
      <c r="V14" s="7"/>
      <c r="W14" s="8">
        <f>SUM(F14:V14)</f>
        <v>37</v>
      </c>
      <c r="X14" s="6"/>
    </row>
    <row r="15" spans="1:24" ht="15">
      <c r="A15" s="4">
        <v>14</v>
      </c>
      <c r="B15" s="14" t="s">
        <v>70</v>
      </c>
      <c r="C15" s="13">
        <v>35</v>
      </c>
      <c r="D15" s="14" t="s">
        <v>71</v>
      </c>
      <c r="E15" s="16"/>
      <c r="F15" s="16"/>
      <c r="G15" s="16"/>
      <c r="H15" s="16"/>
      <c r="I15" s="7"/>
      <c r="J15" s="7"/>
      <c r="K15" s="7"/>
      <c r="L15" s="7"/>
      <c r="M15" s="7">
        <f>SUM(30+1)</f>
        <v>31</v>
      </c>
      <c r="N15" s="7"/>
      <c r="O15" s="7"/>
      <c r="P15" s="7"/>
      <c r="Q15" s="7"/>
      <c r="R15" s="7"/>
      <c r="S15" s="7"/>
      <c r="T15" s="7"/>
      <c r="U15" s="7"/>
      <c r="V15" s="7"/>
      <c r="W15" s="7">
        <f>SUM(E15:V15)</f>
        <v>31</v>
      </c>
      <c r="X15" s="10"/>
    </row>
    <row r="16" spans="1:24" ht="15">
      <c r="A16" s="4">
        <v>15</v>
      </c>
      <c r="B16" s="5" t="s">
        <v>42</v>
      </c>
      <c r="C16" s="4">
        <v>37</v>
      </c>
      <c r="D16" s="5" t="s">
        <v>41</v>
      </c>
      <c r="E16" s="7"/>
      <c r="F16" s="7"/>
      <c r="G16" s="7">
        <f>SUM(4+9+1)</f>
        <v>14</v>
      </c>
      <c r="H16" s="7"/>
      <c r="I16" s="7"/>
      <c r="J16" s="7"/>
      <c r="K16" s="7"/>
      <c r="L16" s="7">
        <f>SUM(8+9)</f>
        <v>17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9">
        <f>SUM(G16:V16)</f>
        <v>31</v>
      </c>
      <c r="X16" s="6"/>
    </row>
    <row r="17" spans="1:24" ht="15">
      <c r="A17" s="11">
        <v>16</v>
      </c>
      <c r="B17" s="14" t="s">
        <v>73</v>
      </c>
      <c r="C17" s="13">
        <v>32</v>
      </c>
      <c r="D17" s="14" t="s">
        <v>72</v>
      </c>
      <c r="E17" s="7"/>
      <c r="F17" s="7"/>
      <c r="G17" s="7"/>
      <c r="H17" s="7"/>
      <c r="I17" s="7"/>
      <c r="J17" s="7"/>
      <c r="K17" s="7"/>
      <c r="L17" s="7"/>
      <c r="M17" s="7">
        <f>SUM(29+1)</f>
        <v>30</v>
      </c>
      <c r="N17" s="7"/>
      <c r="O17" s="7"/>
      <c r="P17" s="7"/>
      <c r="Q17" s="7"/>
      <c r="R17" s="7"/>
      <c r="S17" s="7"/>
      <c r="T17" s="7"/>
      <c r="U17" s="7"/>
      <c r="V17" s="7"/>
      <c r="W17" s="7">
        <f>SUM(E17:V17)</f>
        <v>30</v>
      </c>
      <c r="X17" s="10"/>
    </row>
    <row r="18" spans="1:24" ht="15">
      <c r="A18" s="4">
        <v>17</v>
      </c>
      <c r="B18" s="14" t="s">
        <v>75</v>
      </c>
      <c r="C18" s="13">
        <v>37</v>
      </c>
      <c r="D18" s="14" t="s">
        <v>74</v>
      </c>
      <c r="E18" s="7"/>
      <c r="F18" s="7"/>
      <c r="G18" s="7"/>
      <c r="H18" s="7"/>
      <c r="I18" s="7"/>
      <c r="J18" s="7"/>
      <c r="K18" s="7"/>
      <c r="L18" s="7"/>
      <c r="M18" s="7">
        <f>SUM(27+1)</f>
        <v>28</v>
      </c>
      <c r="N18" s="7"/>
      <c r="O18" s="7"/>
      <c r="P18" s="7"/>
      <c r="Q18" s="7"/>
      <c r="R18" s="7"/>
      <c r="S18" s="7"/>
      <c r="T18" s="7"/>
      <c r="U18" s="7"/>
      <c r="V18" s="7"/>
      <c r="W18" s="7">
        <f>SUM(E18:V18)</f>
        <v>28</v>
      </c>
      <c r="X18" s="10"/>
    </row>
    <row r="19" spans="1:24" ht="15">
      <c r="A19" s="4">
        <v>18</v>
      </c>
      <c r="B19" s="14" t="s">
        <v>79</v>
      </c>
      <c r="C19" s="13">
        <v>32</v>
      </c>
      <c r="D19" s="14" t="s">
        <v>78</v>
      </c>
      <c r="E19" s="7"/>
      <c r="F19" s="7"/>
      <c r="G19" s="7"/>
      <c r="H19" s="7"/>
      <c r="I19" s="7"/>
      <c r="J19" s="7"/>
      <c r="K19" s="7"/>
      <c r="L19" s="7"/>
      <c r="M19" s="7">
        <f>SUM(25+1)</f>
        <v>26</v>
      </c>
      <c r="N19" s="7">
        <f>SUM(1+1)</f>
        <v>2</v>
      </c>
      <c r="O19" s="7"/>
      <c r="P19" s="7"/>
      <c r="Q19" s="7"/>
      <c r="R19" s="7"/>
      <c r="S19" s="7"/>
      <c r="T19" s="7"/>
      <c r="U19" s="7"/>
      <c r="V19" s="7"/>
      <c r="W19" s="7">
        <f>SUM(M19:V19)</f>
        <v>28</v>
      </c>
      <c r="X19" s="10"/>
    </row>
    <row r="20" spans="1:24" ht="15">
      <c r="A20" s="4">
        <v>19</v>
      </c>
      <c r="B20" s="14" t="s">
        <v>77</v>
      </c>
      <c r="C20" s="13">
        <v>35</v>
      </c>
      <c r="D20" s="14" t="s">
        <v>76</v>
      </c>
      <c r="E20" s="7"/>
      <c r="F20" s="7"/>
      <c r="G20" s="7"/>
      <c r="H20" s="7"/>
      <c r="I20" s="7"/>
      <c r="J20" s="7"/>
      <c r="K20" s="7"/>
      <c r="L20" s="7"/>
      <c r="M20" s="7">
        <f>SUM(26+1)</f>
        <v>27</v>
      </c>
      <c r="N20" s="7"/>
      <c r="O20" s="7"/>
      <c r="P20" s="7"/>
      <c r="Q20" s="7"/>
      <c r="R20" s="7"/>
      <c r="S20" s="7"/>
      <c r="T20" s="7"/>
      <c r="U20" s="7"/>
      <c r="V20" s="7"/>
      <c r="W20" s="7">
        <f>SUM(E20:V20)</f>
        <v>27</v>
      </c>
      <c r="X20" s="10"/>
    </row>
    <row r="21" spans="1:24" ht="15">
      <c r="A21" s="5">
        <v>20</v>
      </c>
      <c r="B21" s="14" t="s">
        <v>129</v>
      </c>
      <c r="C21" s="13">
        <v>43</v>
      </c>
      <c r="D21" s="14" t="s">
        <v>55</v>
      </c>
      <c r="E21" s="7"/>
      <c r="F21" s="7"/>
      <c r="G21" s="7"/>
      <c r="H21" s="7"/>
      <c r="I21" s="7"/>
      <c r="J21" s="7"/>
      <c r="K21" s="7"/>
      <c r="L21" s="7"/>
      <c r="M21" s="7">
        <f>SUM(24+1)</f>
        <v>25</v>
      </c>
      <c r="N21" s="7"/>
      <c r="O21" s="7"/>
      <c r="P21" s="7"/>
      <c r="Q21" s="7"/>
      <c r="R21" s="7"/>
      <c r="S21" s="7"/>
      <c r="T21" s="7"/>
      <c r="U21" s="7"/>
      <c r="V21" s="7"/>
      <c r="W21" s="7">
        <f>SUM(M21:V21)</f>
        <v>25</v>
      </c>
      <c r="X21" s="5"/>
    </row>
    <row r="22" spans="1:24" ht="15">
      <c r="A22" s="5">
        <v>21</v>
      </c>
      <c r="B22" s="5" t="s">
        <v>39</v>
      </c>
      <c r="C22" s="4">
        <v>37</v>
      </c>
      <c r="D22" s="5" t="s">
        <v>40</v>
      </c>
      <c r="E22" s="7"/>
      <c r="F22" s="7"/>
      <c r="G22" s="7">
        <f>SUM(7+9+3+1)</f>
        <v>20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>SUM(1+1)</f>
        <v>2</v>
      </c>
      <c r="S22" s="7"/>
      <c r="T22" s="7">
        <f>SUM(2+1)</f>
        <v>3</v>
      </c>
      <c r="U22" s="7"/>
      <c r="V22" s="7"/>
      <c r="W22" s="8">
        <f>SUM(F22:V22)</f>
        <v>25</v>
      </c>
      <c r="X22" s="5"/>
    </row>
    <row r="23" spans="1:24" ht="15">
      <c r="A23" s="5">
        <v>22</v>
      </c>
      <c r="B23" s="14" t="s">
        <v>81</v>
      </c>
      <c r="C23" s="13">
        <v>40</v>
      </c>
      <c r="D23" s="14" t="s">
        <v>80</v>
      </c>
      <c r="E23" s="7"/>
      <c r="F23" s="7"/>
      <c r="G23" s="7"/>
      <c r="H23" s="7"/>
      <c r="I23" s="7"/>
      <c r="J23" s="7"/>
      <c r="K23" s="7"/>
      <c r="L23" s="7"/>
      <c r="M23" s="7">
        <f>SUM(23+1)</f>
        <v>24</v>
      </c>
      <c r="N23" s="7"/>
      <c r="O23" s="7"/>
      <c r="P23" s="7"/>
      <c r="Q23" s="7"/>
      <c r="R23" s="7"/>
      <c r="S23" s="7"/>
      <c r="T23" s="7"/>
      <c r="U23" s="7"/>
      <c r="V23" s="7"/>
      <c r="W23" s="7">
        <f>SUM(E23:V23)</f>
        <v>24</v>
      </c>
      <c r="X23" s="5"/>
    </row>
    <row r="24" spans="1:23" ht="15">
      <c r="A24" s="5">
        <v>23</v>
      </c>
      <c r="B24" s="14" t="s">
        <v>83</v>
      </c>
      <c r="C24" s="13">
        <v>34</v>
      </c>
      <c r="D24" s="14" t="s">
        <v>82</v>
      </c>
      <c r="E24" s="7"/>
      <c r="F24" s="7"/>
      <c r="G24" s="7"/>
      <c r="H24" s="7"/>
      <c r="I24" s="7"/>
      <c r="J24" s="7"/>
      <c r="K24" s="7"/>
      <c r="L24" s="7"/>
      <c r="M24" s="7">
        <f>SUM(22+1)</f>
        <v>23</v>
      </c>
      <c r="N24" s="7"/>
      <c r="O24" s="7"/>
      <c r="P24" s="7"/>
      <c r="Q24" s="7"/>
      <c r="R24" s="7"/>
      <c r="S24" s="7"/>
      <c r="T24" s="7"/>
      <c r="U24" s="7"/>
      <c r="V24" s="7"/>
      <c r="W24" s="7">
        <f>SUM(E24:V24)</f>
        <v>23</v>
      </c>
    </row>
    <row r="25" spans="1:23" ht="15">
      <c r="A25" s="5">
        <v>24</v>
      </c>
      <c r="B25" s="14" t="s">
        <v>85</v>
      </c>
      <c r="C25" s="13">
        <v>30</v>
      </c>
      <c r="D25" s="14" t="s">
        <v>86</v>
      </c>
      <c r="E25" s="7"/>
      <c r="F25" s="7"/>
      <c r="G25" s="7"/>
      <c r="H25" s="7"/>
      <c r="I25" s="7"/>
      <c r="J25" s="7"/>
      <c r="K25" s="7"/>
      <c r="L25" s="7"/>
      <c r="M25" s="7">
        <f>SUM(19+1)</f>
        <v>20</v>
      </c>
      <c r="N25" s="7"/>
      <c r="O25" s="7"/>
      <c r="P25" s="7"/>
      <c r="Q25" s="7"/>
      <c r="R25" s="7"/>
      <c r="S25" s="7"/>
      <c r="T25" s="7"/>
      <c r="U25" s="7"/>
      <c r="V25" s="7"/>
      <c r="W25" s="7">
        <f>SUM(E25:V25)</f>
        <v>20</v>
      </c>
    </row>
    <row r="26" spans="1:23" ht="15">
      <c r="A26" s="5">
        <v>25</v>
      </c>
      <c r="B26" s="10" t="s">
        <v>54</v>
      </c>
      <c r="C26" s="11">
        <v>43</v>
      </c>
      <c r="D26" s="10" t="s">
        <v>55</v>
      </c>
      <c r="E26" s="7"/>
      <c r="F26" s="7"/>
      <c r="G26" s="7"/>
      <c r="H26" s="7"/>
      <c r="I26" s="7"/>
      <c r="J26" s="7"/>
      <c r="K26" s="7"/>
      <c r="L26" s="7">
        <f>SUM(4+9)</f>
        <v>13</v>
      </c>
      <c r="M26" s="7"/>
      <c r="N26" s="7"/>
      <c r="O26" s="7"/>
      <c r="P26" s="7"/>
      <c r="Q26" s="7">
        <f>SUM(6+1)</f>
        <v>7</v>
      </c>
      <c r="R26" s="7"/>
      <c r="S26" s="7"/>
      <c r="T26" s="7"/>
      <c r="U26" s="7"/>
      <c r="V26" s="7"/>
      <c r="W26" s="8">
        <f>SUM(F26:V26)</f>
        <v>20</v>
      </c>
    </row>
    <row r="27" spans="1:23" ht="15">
      <c r="A27" s="5">
        <v>26</v>
      </c>
      <c r="B27" s="14" t="s">
        <v>87</v>
      </c>
      <c r="C27" s="13">
        <v>43</v>
      </c>
      <c r="D27" s="14" t="s">
        <v>88</v>
      </c>
      <c r="E27" s="7"/>
      <c r="F27" s="7"/>
      <c r="G27" s="7"/>
      <c r="H27" s="7"/>
      <c r="I27" s="7"/>
      <c r="J27" s="7"/>
      <c r="K27" s="7"/>
      <c r="L27" s="7"/>
      <c r="M27" s="7">
        <f>SUM(18+1)</f>
        <v>19</v>
      </c>
      <c r="N27" s="7"/>
      <c r="O27" s="7"/>
      <c r="P27" s="7"/>
      <c r="Q27" s="7"/>
      <c r="R27" s="7"/>
      <c r="S27" s="7"/>
      <c r="T27" s="7"/>
      <c r="U27" s="7"/>
      <c r="V27" s="7"/>
      <c r="W27" s="7">
        <f>SUM(F27:V27)</f>
        <v>19</v>
      </c>
    </row>
    <row r="28" spans="1:23" ht="15">
      <c r="A28" s="5">
        <v>27</v>
      </c>
      <c r="B28" s="14" t="s">
        <v>89</v>
      </c>
      <c r="C28" s="13">
        <v>33</v>
      </c>
      <c r="D28" s="14" t="s">
        <v>90</v>
      </c>
      <c r="E28" s="7"/>
      <c r="F28" s="7"/>
      <c r="G28" s="7"/>
      <c r="H28" s="7"/>
      <c r="I28" s="7"/>
      <c r="J28" s="7"/>
      <c r="K28" s="7"/>
      <c r="L28" s="7"/>
      <c r="M28" s="7">
        <f>SUM(17+1)</f>
        <v>18</v>
      </c>
      <c r="N28" s="7"/>
      <c r="O28" s="7"/>
      <c r="P28" s="7"/>
      <c r="Q28" s="7"/>
      <c r="R28" s="7"/>
      <c r="S28" s="7"/>
      <c r="T28" s="7"/>
      <c r="U28" s="7"/>
      <c r="V28" s="7"/>
      <c r="W28" s="7">
        <f>SUM(E28:V28)</f>
        <v>18</v>
      </c>
    </row>
    <row r="29" spans="1:23" ht="15">
      <c r="A29" s="5">
        <v>28</v>
      </c>
      <c r="B29" s="10" t="s">
        <v>56</v>
      </c>
      <c r="C29" s="11">
        <v>37</v>
      </c>
      <c r="D29" s="10" t="s">
        <v>57</v>
      </c>
      <c r="E29" s="7"/>
      <c r="F29" s="7"/>
      <c r="G29" s="7"/>
      <c r="H29" s="7"/>
      <c r="I29" s="7"/>
      <c r="J29" s="7"/>
      <c r="K29" s="7"/>
      <c r="L29" s="7">
        <f>SUM(3+9)</f>
        <v>12</v>
      </c>
      <c r="M29" s="7"/>
      <c r="N29" s="7"/>
      <c r="O29" s="7"/>
      <c r="P29" s="7"/>
      <c r="Q29" s="7"/>
      <c r="R29" s="7"/>
      <c r="S29" s="7"/>
      <c r="T29" s="7"/>
      <c r="U29" s="7">
        <f>SUM(1+5)</f>
        <v>6</v>
      </c>
      <c r="V29" s="7"/>
      <c r="W29" s="8">
        <f>SUM(F29:V29)</f>
        <v>18</v>
      </c>
    </row>
    <row r="30" spans="1:23" ht="15">
      <c r="A30" s="5">
        <v>29</v>
      </c>
      <c r="B30" s="14" t="s">
        <v>91</v>
      </c>
      <c r="C30" s="13">
        <v>35</v>
      </c>
      <c r="D30" s="14" t="s">
        <v>92</v>
      </c>
      <c r="E30" s="7"/>
      <c r="F30" s="7"/>
      <c r="G30" s="7"/>
      <c r="H30" s="7"/>
      <c r="I30" s="7"/>
      <c r="J30" s="7"/>
      <c r="K30" s="7"/>
      <c r="L30" s="7"/>
      <c r="M30" s="7">
        <f>SUM(16+1)</f>
        <v>17</v>
      </c>
      <c r="N30" s="7"/>
      <c r="O30" s="7"/>
      <c r="P30" s="7"/>
      <c r="Q30" s="7"/>
      <c r="R30" s="7"/>
      <c r="S30" s="7"/>
      <c r="T30" s="7"/>
      <c r="U30" s="7"/>
      <c r="V30" s="7"/>
      <c r="W30" s="7">
        <f>SUM(E30:V30)</f>
        <v>17</v>
      </c>
    </row>
    <row r="31" spans="1:23" ht="15">
      <c r="A31" s="5">
        <v>30</v>
      </c>
      <c r="B31" s="14" t="s">
        <v>93</v>
      </c>
      <c r="C31" s="13">
        <v>37</v>
      </c>
      <c r="D31" s="14" t="s">
        <v>55</v>
      </c>
      <c r="E31" s="7"/>
      <c r="F31" s="7"/>
      <c r="G31" s="7"/>
      <c r="H31" s="7"/>
      <c r="I31" s="7"/>
      <c r="J31" s="7"/>
      <c r="K31" s="7"/>
      <c r="L31" s="7"/>
      <c r="M31" s="7">
        <f>SUM(15+1)</f>
        <v>16</v>
      </c>
      <c r="N31" s="7"/>
      <c r="O31" s="7"/>
      <c r="P31" s="7"/>
      <c r="Q31" s="7"/>
      <c r="R31" s="7"/>
      <c r="S31" s="7"/>
      <c r="T31" s="7"/>
      <c r="U31" s="7"/>
      <c r="V31" s="7"/>
      <c r="W31" s="7">
        <f>SUM(E31:V31)</f>
        <v>16</v>
      </c>
    </row>
    <row r="32" spans="1:23" ht="15">
      <c r="A32" s="5">
        <v>31</v>
      </c>
      <c r="B32" s="5" t="s">
        <v>62</v>
      </c>
      <c r="C32" s="4">
        <v>33</v>
      </c>
      <c r="D32" s="5" t="s">
        <v>63</v>
      </c>
      <c r="E32" s="7"/>
      <c r="F32" s="7">
        <f>SUM(3+1)</f>
        <v>4</v>
      </c>
      <c r="G32" s="7"/>
      <c r="H32" s="7"/>
      <c r="I32" s="7"/>
      <c r="J32" s="7"/>
      <c r="K32" s="7"/>
      <c r="L32" s="7"/>
      <c r="M32" s="7">
        <f>SUM(11+1)</f>
        <v>12</v>
      </c>
      <c r="N32" s="7"/>
      <c r="O32" s="7"/>
      <c r="P32" s="7"/>
      <c r="Q32" s="7"/>
      <c r="R32" s="7"/>
      <c r="S32" s="7"/>
      <c r="T32" s="7"/>
      <c r="U32" s="7"/>
      <c r="V32" s="7"/>
      <c r="W32" s="7">
        <f>SUM(E32:V32)</f>
        <v>16</v>
      </c>
    </row>
    <row r="33" spans="1:23" ht="15">
      <c r="A33" s="5">
        <v>32</v>
      </c>
      <c r="B33" s="14" t="s">
        <v>83</v>
      </c>
      <c r="C33" s="13">
        <v>35</v>
      </c>
      <c r="D33" s="14" t="s">
        <v>94</v>
      </c>
      <c r="E33" s="7"/>
      <c r="F33" s="7"/>
      <c r="G33" s="7"/>
      <c r="H33" s="7"/>
      <c r="I33" s="7"/>
      <c r="J33" s="7"/>
      <c r="K33" s="7"/>
      <c r="L33" s="7"/>
      <c r="M33" s="7">
        <f>SUM(14+1)</f>
        <v>15</v>
      </c>
      <c r="N33" s="7"/>
      <c r="O33" s="7"/>
      <c r="P33" s="7"/>
      <c r="Q33" s="7"/>
      <c r="R33" s="7"/>
      <c r="S33" s="7"/>
      <c r="T33" s="7"/>
      <c r="U33" s="7"/>
      <c r="V33" s="7"/>
      <c r="W33" s="7">
        <f>SUM(E33:V33)</f>
        <v>15</v>
      </c>
    </row>
    <row r="34" spans="1:23" ht="15">
      <c r="A34" s="5">
        <v>33</v>
      </c>
      <c r="B34" s="10" t="s">
        <v>53</v>
      </c>
      <c r="C34" s="11">
        <v>35</v>
      </c>
      <c r="D34" s="10" t="s">
        <v>52</v>
      </c>
      <c r="E34" s="7"/>
      <c r="F34" s="7"/>
      <c r="G34" s="7"/>
      <c r="H34" s="7"/>
      <c r="I34" s="7"/>
      <c r="J34" s="7"/>
      <c r="K34" s="7"/>
      <c r="L34" s="7">
        <f>SUM(6+9)</f>
        <v>15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>SUM(F34:V34)</f>
        <v>15</v>
      </c>
    </row>
    <row r="35" spans="1:23" ht="15">
      <c r="A35" s="5">
        <v>34</v>
      </c>
      <c r="B35" s="14" t="s">
        <v>95</v>
      </c>
      <c r="C35" s="13">
        <v>35</v>
      </c>
      <c r="D35" s="14" t="s">
        <v>96</v>
      </c>
      <c r="E35" s="7"/>
      <c r="F35" s="7"/>
      <c r="G35" s="7"/>
      <c r="H35" s="7"/>
      <c r="I35" s="7"/>
      <c r="J35" s="7"/>
      <c r="K35" s="7"/>
      <c r="L35" s="7"/>
      <c r="M35" s="7">
        <f>SUM(13+1)</f>
        <v>14</v>
      </c>
      <c r="N35" s="7"/>
      <c r="O35" s="7"/>
      <c r="P35" s="7"/>
      <c r="Q35" s="7"/>
      <c r="R35" s="7"/>
      <c r="S35" s="7"/>
      <c r="T35" s="7"/>
      <c r="U35" s="7"/>
      <c r="V35" s="7"/>
      <c r="W35" s="7">
        <f>SUM(E35:V35)</f>
        <v>14</v>
      </c>
    </row>
    <row r="36" spans="1:23" ht="15">
      <c r="A36" s="5">
        <v>35</v>
      </c>
      <c r="B36" s="14" t="s">
        <v>97</v>
      </c>
      <c r="C36" s="13">
        <v>37</v>
      </c>
      <c r="D36" s="14" t="s">
        <v>98</v>
      </c>
      <c r="E36" s="7"/>
      <c r="F36" s="7"/>
      <c r="G36" s="7"/>
      <c r="H36" s="7"/>
      <c r="I36" s="7"/>
      <c r="J36" s="7"/>
      <c r="K36" s="7"/>
      <c r="L36" s="7"/>
      <c r="M36" s="7">
        <f>SUM(12+1)</f>
        <v>13</v>
      </c>
      <c r="N36" s="7"/>
      <c r="O36" s="7"/>
      <c r="P36" s="7"/>
      <c r="Q36" s="7"/>
      <c r="R36" s="7"/>
      <c r="S36" s="7"/>
      <c r="T36" s="7"/>
      <c r="U36" s="7"/>
      <c r="V36" s="7"/>
      <c r="W36" s="7">
        <f>SUM(E36:V36)</f>
        <v>13</v>
      </c>
    </row>
    <row r="37" spans="1:23" ht="15">
      <c r="A37" s="5">
        <v>36</v>
      </c>
      <c r="B37" s="5" t="s">
        <v>43</v>
      </c>
      <c r="C37" s="4">
        <v>37</v>
      </c>
      <c r="D37" s="5" t="s">
        <v>44</v>
      </c>
      <c r="E37" s="7"/>
      <c r="F37" s="7"/>
      <c r="G37" s="7">
        <f>SUM(3+9+1)</f>
        <v>13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>SUM(G37:V37)</f>
        <v>13</v>
      </c>
    </row>
    <row r="38" spans="1:23" ht="15">
      <c r="A38" s="5">
        <v>37</v>
      </c>
      <c r="B38" s="5" t="s">
        <v>46</v>
      </c>
      <c r="C38" s="4">
        <v>37</v>
      </c>
      <c r="D38" s="5" t="s">
        <v>45</v>
      </c>
      <c r="E38" s="7"/>
      <c r="F38" s="7"/>
      <c r="G38" s="7">
        <f>SUM(2+9+1)</f>
        <v>12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9">
        <f>SUM(G38:V38)</f>
        <v>12</v>
      </c>
    </row>
    <row r="39" spans="1:23" ht="15">
      <c r="A39" s="5">
        <v>38</v>
      </c>
      <c r="B39" s="5" t="s">
        <v>24</v>
      </c>
      <c r="C39" s="4">
        <v>40</v>
      </c>
      <c r="D39" s="5" t="s">
        <v>25</v>
      </c>
      <c r="E39" s="7"/>
      <c r="F39" s="7">
        <f>SUM(8+1+3)</f>
        <v>12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9">
        <f>SUM(E39:V39)</f>
        <v>12</v>
      </c>
    </row>
    <row r="40" spans="1:23" ht="15">
      <c r="A40" s="5">
        <v>39</v>
      </c>
      <c r="B40" s="14" t="s">
        <v>99</v>
      </c>
      <c r="C40" s="13">
        <v>35</v>
      </c>
      <c r="D40" s="14" t="s">
        <v>100</v>
      </c>
      <c r="E40" s="7"/>
      <c r="F40" s="7"/>
      <c r="G40" s="7"/>
      <c r="H40" s="7"/>
      <c r="I40" s="7"/>
      <c r="J40" s="7"/>
      <c r="K40" s="7"/>
      <c r="L40" s="7"/>
      <c r="M40" s="7">
        <f>SUM(10+1)</f>
        <v>11</v>
      </c>
      <c r="N40" s="7"/>
      <c r="O40" s="7"/>
      <c r="P40" s="7"/>
      <c r="Q40" s="7"/>
      <c r="R40" s="7"/>
      <c r="S40" s="7"/>
      <c r="T40" s="7"/>
      <c r="U40" s="7"/>
      <c r="V40" s="7"/>
      <c r="W40" s="7">
        <f>SUM(E40:V40)</f>
        <v>11</v>
      </c>
    </row>
    <row r="41" spans="1:23" ht="15">
      <c r="A41" s="5">
        <v>40</v>
      </c>
      <c r="B41" s="12" t="s">
        <v>59</v>
      </c>
      <c r="C41" s="11">
        <v>35</v>
      </c>
      <c r="D41" s="10" t="s">
        <v>58</v>
      </c>
      <c r="E41" s="7"/>
      <c r="F41" s="7"/>
      <c r="G41" s="7"/>
      <c r="H41" s="7"/>
      <c r="I41" s="7"/>
      <c r="J41" s="7"/>
      <c r="K41" s="7"/>
      <c r="L41" s="7">
        <f>SUM(2+9)</f>
        <v>11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9">
        <f aca="true" t="shared" si="0" ref="W41:W51">SUM(E41:V41)</f>
        <v>11</v>
      </c>
    </row>
    <row r="42" spans="1:23" ht="15">
      <c r="A42" s="5">
        <v>41</v>
      </c>
      <c r="B42" s="5" t="s">
        <v>26</v>
      </c>
      <c r="C42" s="4">
        <v>40</v>
      </c>
      <c r="D42" s="5" t="s">
        <v>27</v>
      </c>
      <c r="E42" s="7"/>
      <c r="F42" s="7">
        <f>SUM(7+1+3)</f>
        <v>11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f>SUM(E42:V42)</f>
        <v>11</v>
      </c>
    </row>
    <row r="43" spans="1:23" ht="15">
      <c r="A43" s="5">
        <v>42</v>
      </c>
      <c r="B43" s="14" t="s">
        <v>101</v>
      </c>
      <c r="C43" s="13">
        <v>33</v>
      </c>
      <c r="D43" s="14" t="s">
        <v>102</v>
      </c>
      <c r="E43" s="7"/>
      <c r="F43" s="7"/>
      <c r="G43" s="7"/>
      <c r="H43" s="7"/>
      <c r="I43" s="7"/>
      <c r="J43" s="7"/>
      <c r="K43" s="7"/>
      <c r="L43" s="7"/>
      <c r="M43" s="7">
        <f>SUM(9+1)</f>
        <v>10</v>
      </c>
      <c r="N43" s="7"/>
      <c r="O43" s="7"/>
      <c r="P43" s="7"/>
      <c r="Q43" s="7"/>
      <c r="R43" s="7"/>
      <c r="S43" s="7"/>
      <c r="T43" s="7"/>
      <c r="U43" s="7"/>
      <c r="V43" s="7"/>
      <c r="W43" s="7">
        <f t="shared" si="0"/>
        <v>10</v>
      </c>
    </row>
    <row r="44" spans="1:23" ht="15">
      <c r="A44" s="5">
        <v>43</v>
      </c>
      <c r="B44" s="14" t="s">
        <v>103</v>
      </c>
      <c r="C44" s="13">
        <v>35</v>
      </c>
      <c r="D44" s="14" t="s">
        <v>104</v>
      </c>
      <c r="E44" s="7"/>
      <c r="F44" s="7"/>
      <c r="G44" s="7"/>
      <c r="H44" s="7"/>
      <c r="I44" s="7"/>
      <c r="J44" s="7"/>
      <c r="K44" s="7"/>
      <c r="L44" s="7"/>
      <c r="M44" s="7">
        <f>SUM(8+1)</f>
        <v>9</v>
      </c>
      <c r="N44" s="7"/>
      <c r="O44" s="7"/>
      <c r="P44" s="7"/>
      <c r="Q44" s="7"/>
      <c r="R44" s="7"/>
      <c r="S44" s="7"/>
      <c r="T44" s="7"/>
      <c r="U44" s="7"/>
      <c r="V44" s="7"/>
      <c r="W44" s="7">
        <f t="shared" si="0"/>
        <v>9</v>
      </c>
    </row>
    <row r="45" spans="1:23" ht="15">
      <c r="A45" s="5">
        <v>44</v>
      </c>
      <c r="B45" s="14" t="s">
        <v>105</v>
      </c>
      <c r="C45" s="13">
        <v>32</v>
      </c>
      <c r="D45" s="14" t="s">
        <v>106</v>
      </c>
      <c r="E45" s="7"/>
      <c r="F45" s="7"/>
      <c r="G45" s="7"/>
      <c r="H45" s="7"/>
      <c r="I45" s="7"/>
      <c r="J45" s="7"/>
      <c r="K45" s="7"/>
      <c r="L45" s="7"/>
      <c r="M45" s="7">
        <f>SUM(7+1)</f>
        <v>8</v>
      </c>
      <c r="N45" s="7"/>
      <c r="O45" s="7"/>
      <c r="P45" s="7"/>
      <c r="Q45" s="7"/>
      <c r="R45" s="7"/>
      <c r="S45" s="7"/>
      <c r="T45" s="7"/>
      <c r="U45" s="7"/>
      <c r="V45" s="7"/>
      <c r="W45" s="7">
        <f t="shared" si="0"/>
        <v>8</v>
      </c>
    </row>
    <row r="46" spans="1:23" ht="15">
      <c r="A46" s="5">
        <v>45</v>
      </c>
      <c r="B46" s="14" t="s">
        <v>107</v>
      </c>
      <c r="C46" s="13">
        <v>33</v>
      </c>
      <c r="D46" s="14" t="s">
        <v>108</v>
      </c>
      <c r="E46" s="7"/>
      <c r="F46" s="7"/>
      <c r="G46" s="7"/>
      <c r="H46" s="7"/>
      <c r="I46" s="7"/>
      <c r="J46" s="7"/>
      <c r="K46" s="7"/>
      <c r="L46" s="7"/>
      <c r="M46" s="7">
        <f>SUM(6+1)</f>
        <v>7</v>
      </c>
      <c r="N46" s="7"/>
      <c r="O46" s="7"/>
      <c r="P46" s="7"/>
      <c r="Q46" s="7"/>
      <c r="R46" s="7"/>
      <c r="S46" s="7"/>
      <c r="T46" s="7"/>
      <c r="U46" s="7"/>
      <c r="V46" s="7"/>
      <c r="W46" s="7">
        <f t="shared" si="0"/>
        <v>7</v>
      </c>
    </row>
    <row r="47" spans="1:23" ht="15">
      <c r="A47" s="5">
        <v>46</v>
      </c>
      <c r="B47" s="14" t="s">
        <v>109</v>
      </c>
      <c r="C47" s="13">
        <v>30</v>
      </c>
      <c r="D47" s="14" t="s">
        <v>110</v>
      </c>
      <c r="E47" s="7"/>
      <c r="F47" s="7"/>
      <c r="G47" s="7"/>
      <c r="H47" s="7"/>
      <c r="I47" s="7"/>
      <c r="J47" s="7"/>
      <c r="K47" s="7"/>
      <c r="L47" s="7"/>
      <c r="M47" s="7">
        <f>SUM(5+1)</f>
        <v>6</v>
      </c>
      <c r="N47" s="7"/>
      <c r="O47" s="7"/>
      <c r="P47" s="7"/>
      <c r="Q47" s="7"/>
      <c r="R47" s="7"/>
      <c r="S47" s="7"/>
      <c r="T47" s="7"/>
      <c r="U47" s="7"/>
      <c r="V47" s="7"/>
      <c r="W47" s="7">
        <f t="shared" si="0"/>
        <v>6</v>
      </c>
    </row>
    <row r="48" spans="1:23" ht="15">
      <c r="A48" s="5">
        <v>47</v>
      </c>
      <c r="B48" s="14" t="s">
        <v>111</v>
      </c>
      <c r="C48" s="13">
        <v>35</v>
      </c>
      <c r="D48" s="14" t="s">
        <v>112</v>
      </c>
      <c r="E48" s="7"/>
      <c r="F48" s="7"/>
      <c r="G48" s="7"/>
      <c r="H48" s="7"/>
      <c r="I48" s="7"/>
      <c r="J48" s="7"/>
      <c r="K48" s="7"/>
      <c r="L48" s="7"/>
      <c r="M48" s="7">
        <f>SUM(4+1)</f>
        <v>5</v>
      </c>
      <c r="N48" s="7"/>
      <c r="O48" s="7"/>
      <c r="P48" s="7"/>
      <c r="Q48" s="7"/>
      <c r="R48" s="7"/>
      <c r="S48" s="7"/>
      <c r="T48" s="7"/>
      <c r="U48" s="7"/>
      <c r="V48" s="7"/>
      <c r="W48" s="7">
        <f t="shared" si="0"/>
        <v>5</v>
      </c>
    </row>
    <row r="49" spans="1:23" ht="15">
      <c r="A49" s="5">
        <v>47</v>
      </c>
      <c r="B49" s="14" t="s">
        <v>119</v>
      </c>
      <c r="C49" s="13">
        <v>35</v>
      </c>
      <c r="D49" s="14" t="s">
        <v>120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>SUM(4+1)</f>
        <v>5</v>
      </c>
      <c r="R49" s="7"/>
      <c r="S49" s="7"/>
      <c r="T49" s="7"/>
      <c r="U49" s="7"/>
      <c r="V49" s="7"/>
      <c r="W49" s="7">
        <f t="shared" si="0"/>
        <v>5</v>
      </c>
    </row>
    <row r="50" spans="1:23" ht="15">
      <c r="A50" s="5">
        <v>49</v>
      </c>
      <c r="B50" s="14" t="s">
        <v>113</v>
      </c>
      <c r="C50" s="13">
        <v>33</v>
      </c>
      <c r="D50" s="14" t="s">
        <v>114</v>
      </c>
      <c r="E50" s="7"/>
      <c r="F50" s="7"/>
      <c r="G50" s="7"/>
      <c r="H50" s="7"/>
      <c r="I50" s="7"/>
      <c r="J50" s="7"/>
      <c r="K50" s="7"/>
      <c r="L50" s="7"/>
      <c r="M50" s="7">
        <f>SUM(3+1)</f>
        <v>4</v>
      </c>
      <c r="N50" s="7"/>
      <c r="O50" s="7"/>
      <c r="P50" s="7"/>
      <c r="Q50" s="7"/>
      <c r="R50" s="7"/>
      <c r="S50" s="7"/>
      <c r="T50" s="7"/>
      <c r="U50" s="7"/>
      <c r="V50" s="7"/>
      <c r="W50" s="7">
        <f t="shared" si="0"/>
        <v>4</v>
      </c>
    </row>
    <row r="51" spans="1:23" ht="15">
      <c r="A51" s="5">
        <v>49</v>
      </c>
      <c r="B51" s="14" t="s">
        <v>24</v>
      </c>
      <c r="C51" s="13">
        <v>40</v>
      </c>
      <c r="D51" s="14" t="s">
        <v>121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f>SUM(3+1)</f>
        <v>4</v>
      </c>
      <c r="R51" s="7"/>
      <c r="S51" s="7"/>
      <c r="T51" s="7"/>
      <c r="U51" s="7"/>
      <c r="V51" s="7"/>
      <c r="W51" s="7">
        <f t="shared" si="0"/>
        <v>4</v>
      </c>
    </row>
    <row r="52" spans="1:23" ht="15">
      <c r="A52" s="5">
        <v>51</v>
      </c>
      <c r="B52" s="10" t="s">
        <v>61</v>
      </c>
      <c r="C52" s="11">
        <v>35</v>
      </c>
      <c r="D52" s="10" t="s">
        <v>33</v>
      </c>
      <c r="E52" s="7"/>
      <c r="F52" s="7">
        <f>SUM(2+1)</f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>SUM(F52:V52)</f>
        <v>3</v>
      </c>
    </row>
    <row r="53" spans="1:23" ht="15">
      <c r="A53" s="5">
        <v>51</v>
      </c>
      <c r="B53" s="14" t="s">
        <v>115</v>
      </c>
      <c r="C53" s="13">
        <v>33</v>
      </c>
      <c r="D53" s="14" t="s">
        <v>116</v>
      </c>
      <c r="E53" s="7"/>
      <c r="F53" s="7"/>
      <c r="G53" s="7"/>
      <c r="H53" s="7"/>
      <c r="I53" s="7"/>
      <c r="J53" s="7"/>
      <c r="K53" s="7"/>
      <c r="L53" s="7"/>
      <c r="M53" s="7">
        <f>SUM(2+1)</f>
        <v>3</v>
      </c>
      <c r="N53" s="7"/>
      <c r="O53" s="7"/>
      <c r="P53" s="7"/>
      <c r="Q53" s="7"/>
      <c r="R53" s="7"/>
      <c r="S53" s="7"/>
      <c r="T53" s="7"/>
      <c r="U53" s="7"/>
      <c r="V53" s="7"/>
      <c r="W53" s="7">
        <f aca="true" t="shared" si="1" ref="W53:W58">SUM(E53:V53)</f>
        <v>3</v>
      </c>
    </row>
    <row r="54" spans="1:23" ht="15">
      <c r="A54" s="5">
        <v>51</v>
      </c>
      <c r="B54" s="14" t="s">
        <v>122</v>
      </c>
      <c r="C54" s="13">
        <v>37</v>
      </c>
      <c r="D54" s="14" t="s">
        <v>123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f>SUM(2+1)</f>
        <v>3</v>
      </c>
      <c r="R54" s="7"/>
      <c r="S54" s="7"/>
      <c r="T54" s="7"/>
      <c r="U54" s="7"/>
      <c r="V54" s="7"/>
      <c r="W54" s="7">
        <f t="shared" si="1"/>
        <v>3</v>
      </c>
    </row>
    <row r="55" spans="1:23" ht="15">
      <c r="A55" s="5">
        <v>51</v>
      </c>
      <c r="B55" s="14" t="s">
        <v>126</v>
      </c>
      <c r="C55" s="13">
        <v>37</v>
      </c>
      <c r="D55" s="14" t="s">
        <v>123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>SUM(2+1)</f>
        <v>3</v>
      </c>
      <c r="S55" s="7"/>
      <c r="T55" s="7"/>
      <c r="U55" s="7"/>
      <c r="V55" s="7"/>
      <c r="W55" s="7">
        <f t="shared" si="1"/>
        <v>3</v>
      </c>
    </row>
    <row r="56" spans="1:23" ht="15">
      <c r="A56" s="5">
        <v>55</v>
      </c>
      <c r="B56" s="14" t="s">
        <v>117</v>
      </c>
      <c r="C56" s="13">
        <v>37</v>
      </c>
      <c r="D56" s="14" t="s">
        <v>118</v>
      </c>
      <c r="E56" s="7"/>
      <c r="F56" s="7"/>
      <c r="G56" s="7"/>
      <c r="H56" s="7"/>
      <c r="I56" s="7"/>
      <c r="J56" s="7"/>
      <c r="K56" s="7"/>
      <c r="L56" s="7"/>
      <c r="M56" s="7">
        <f>SUM(1+1)</f>
        <v>2</v>
      </c>
      <c r="N56" s="7"/>
      <c r="O56" s="7"/>
      <c r="P56" s="7"/>
      <c r="Q56" s="7"/>
      <c r="R56" s="7"/>
      <c r="S56" s="7"/>
      <c r="T56" s="7"/>
      <c r="U56" s="7"/>
      <c r="V56" s="7"/>
      <c r="W56" s="7">
        <f t="shared" si="1"/>
        <v>2</v>
      </c>
    </row>
    <row r="57" spans="1:23" ht="15">
      <c r="A57" s="5">
        <v>55</v>
      </c>
      <c r="B57" s="14" t="s">
        <v>124</v>
      </c>
      <c r="C57" s="13">
        <v>34</v>
      </c>
      <c r="D57" s="14" t="s">
        <v>125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f>SUM(1+1)</f>
        <v>2</v>
      </c>
      <c r="R57" s="16"/>
      <c r="S57" s="16"/>
      <c r="T57" s="16"/>
      <c r="U57" s="16"/>
      <c r="V57" s="16"/>
      <c r="W57" s="16">
        <f t="shared" si="1"/>
        <v>2</v>
      </c>
    </row>
    <row r="58" spans="1:23" ht="15">
      <c r="A58" s="5">
        <v>57</v>
      </c>
      <c r="B58" s="10" t="s">
        <v>51</v>
      </c>
      <c r="C58" s="11">
        <v>40</v>
      </c>
      <c r="D58" s="10" t="s">
        <v>50</v>
      </c>
      <c r="E58" s="7"/>
      <c r="F58" s="7"/>
      <c r="G58" s="7"/>
      <c r="H58" s="7"/>
      <c r="I58" s="7"/>
      <c r="J58" s="7"/>
      <c r="K58" s="7"/>
      <c r="L58" s="7">
        <f>SUM(1)</f>
        <v>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>
        <f t="shared" si="1"/>
        <v>1</v>
      </c>
    </row>
  </sheetData>
  <sheetProtection/>
  <printOptions/>
  <pageMargins left="0.25" right="0.25" top="0.75" bottom="0.75" header="0.3" footer="0.3"/>
  <pageSetup horizontalDpi="600" verticalDpi="600" orientation="landscape" paperSize="9" r:id="rId4"/>
  <headerFooter alignWithMargins="0">
    <oddHeader>&amp;LLinjett Cup 2015 Mall&amp;R23 mars 2015</oddHeader>
    <oddFooter xml:space="preserve">&amp;C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Robert Sagulin</cp:lastModifiedBy>
  <cp:lastPrinted>2017-07-10T08:31:38Z</cp:lastPrinted>
  <dcterms:created xsi:type="dcterms:W3CDTF">2005-08-14T13:10:21Z</dcterms:created>
  <dcterms:modified xsi:type="dcterms:W3CDTF">2018-01-26T08:01:31Z</dcterms:modified>
  <cp:category/>
  <cp:version/>
  <cp:contentType/>
  <cp:contentStatus/>
</cp:coreProperties>
</file>